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WIN-OOEKBC5GBOF\Sync.1\jejimenez\Desktop\Para Acceso\Julio - Septiembre\"/>
    </mc:Choice>
  </mc:AlternateContent>
  <xr:revisionPtr revIDLastSave="0" documentId="13_ncr:1_{0CF93566-B05D-4357-A02F-41479638283B}" xr6:coauthVersionLast="47" xr6:coauthVersionMax="47" xr10:uidLastSave="{00000000-0000-0000-0000-000000000000}"/>
  <bookViews>
    <workbookView xWindow="28680" yWindow="-120" windowWidth="29040" windowHeight="15720" tabRatio="875" activeTab="8" xr2:uid="{00000000-000D-0000-FFFF-FFFF00000000}"/>
  </bookViews>
  <sheets>
    <sheet name="Resumen General" sheetId="1" r:id="rId1"/>
    <sheet name="Gestión de Acogida" sheetId="3" r:id="rId2"/>
    <sheet name="Gestión Educación, Cultura y Re" sheetId="6" r:id="rId3"/>
    <sheet name="Gestión de Salud" sheetId="2" r:id="rId4"/>
    <sheet name=" Gestión Económica " sheetId="5" r:id="rId5"/>
    <sheet name="Gestión Legal" sheetId="4" r:id="rId6"/>
    <sheet name="Gestión Social" sheetId="7" r:id="rId7"/>
    <sheet name="Coh.Terr y Género" sheetId="9" r:id="rId8"/>
    <sheet name="Coh. Terr y Gener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8" i="2" l="1"/>
  <c r="I16" i="4"/>
  <c r="K16" i="4"/>
  <c r="I16" i="9" l="1"/>
  <c r="C33" i="10"/>
  <c r="D24" i="10" s="1"/>
  <c r="C16" i="10"/>
  <c r="G13" i="7"/>
  <c r="D13" i="7"/>
  <c r="E13" i="7"/>
  <c r="F13" i="7"/>
  <c r="H13" i="7"/>
  <c r="I13" i="7"/>
  <c r="J13" i="7"/>
  <c r="M11" i="7"/>
  <c r="M9" i="7"/>
  <c r="M10" i="7"/>
  <c r="M12" i="7"/>
  <c r="M8" i="7"/>
  <c r="N11" i="4"/>
  <c r="L12" i="4"/>
  <c r="L11" i="4"/>
  <c r="L13" i="4"/>
  <c r="L14" i="4"/>
  <c r="L15" i="4"/>
  <c r="L10" i="4"/>
  <c r="M10" i="4"/>
  <c r="M15" i="4"/>
  <c r="M14" i="4"/>
  <c r="F16" i="4"/>
  <c r="D16" i="4"/>
  <c r="C16" i="4"/>
  <c r="E16" i="4"/>
  <c r="D8" i="10" l="1"/>
  <c r="D6" i="10"/>
  <c r="D23" i="10"/>
  <c r="D32" i="10"/>
  <c r="D31" i="10"/>
  <c r="D30" i="10"/>
  <c r="D29" i="10"/>
  <c r="D28" i="10"/>
  <c r="D27" i="10"/>
  <c r="D26" i="10"/>
  <c r="D25" i="10"/>
  <c r="D11" i="10"/>
  <c r="D10" i="10"/>
  <c r="D9" i="10"/>
  <c r="D7" i="10"/>
  <c r="D15" i="10"/>
  <c r="D14" i="10"/>
  <c r="D13" i="10"/>
  <c r="D12" i="10"/>
  <c r="M13" i="7"/>
  <c r="L16" i="4"/>
  <c r="N12" i="5"/>
  <c r="M12" i="5"/>
  <c r="L12" i="5"/>
  <c r="H15" i="5"/>
  <c r="G15" i="5"/>
  <c r="F15" i="5"/>
  <c r="E15" i="5"/>
  <c r="D15" i="5"/>
  <c r="C15" i="5"/>
  <c r="I15" i="5"/>
  <c r="L13" i="5"/>
  <c r="L14" i="5"/>
  <c r="C30" i="2"/>
  <c r="D30" i="2"/>
  <c r="M13" i="6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9" i="2"/>
  <c r="M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11" i="2"/>
  <c r="G30" i="2"/>
  <c r="M14" i="6"/>
  <c r="F17" i="6"/>
  <c r="D17" i="6"/>
  <c r="K17" i="3"/>
  <c r="J17" i="3"/>
  <c r="I17" i="3"/>
  <c r="H17" i="3"/>
  <c r="G17" i="3"/>
  <c r="F17" i="3"/>
  <c r="E17" i="3"/>
  <c r="D17" i="3"/>
  <c r="C17" i="3"/>
  <c r="E17" i="6"/>
  <c r="M14" i="5"/>
  <c r="M13" i="5"/>
  <c r="F30" i="2"/>
  <c r="I30" i="2"/>
  <c r="M15" i="6"/>
  <c r="M16" i="6"/>
  <c r="L12" i="3"/>
  <c r="O16" i="6"/>
  <c r="O15" i="6"/>
  <c r="O14" i="6"/>
  <c r="O13" i="6"/>
  <c r="N16" i="6"/>
  <c r="N15" i="6"/>
  <c r="N13" i="6"/>
  <c r="N14" i="6"/>
  <c r="J17" i="6"/>
  <c r="G17" i="6"/>
  <c r="L13" i="3"/>
  <c r="L14" i="3"/>
  <c r="L15" i="3"/>
  <c r="L16" i="3"/>
  <c r="M12" i="3"/>
  <c r="D16" i="10" l="1"/>
  <c r="N17" i="6"/>
  <c r="E9" i="1" s="1"/>
  <c r="O17" i="6"/>
  <c r="F9" i="1" s="1"/>
  <c r="N17" i="3"/>
  <c r="F8" i="1" s="1"/>
  <c r="M15" i="5"/>
  <c r="E11" i="1" s="1"/>
  <c r="N30" i="2"/>
  <c r="F10" i="1" s="1"/>
  <c r="M30" i="2"/>
  <c r="E10" i="1" s="1"/>
  <c r="M17" i="6"/>
  <c r="L15" i="5"/>
  <c r="L30" i="2"/>
  <c r="L17" i="3"/>
  <c r="H57" i="9" l="1"/>
  <c r="G57" i="9"/>
  <c r="J57" i="9" s="1"/>
  <c r="H54" i="9"/>
  <c r="G54" i="9"/>
  <c r="J54" i="9" s="1"/>
  <c r="H50" i="9"/>
  <c r="G50" i="9"/>
  <c r="H46" i="9"/>
  <c r="G46" i="9"/>
  <c r="J46" i="9" s="1"/>
  <c r="H42" i="9"/>
  <c r="G42" i="9"/>
  <c r="H37" i="9"/>
  <c r="G37" i="9"/>
  <c r="H33" i="9"/>
  <c r="G33" i="9"/>
  <c r="J33" i="9" s="1"/>
  <c r="H28" i="9"/>
  <c r="G28" i="9"/>
  <c r="H23" i="9"/>
  <c r="G23" i="9"/>
  <c r="H19" i="9"/>
  <c r="G19" i="9"/>
  <c r="J17" i="9"/>
  <c r="J18" i="9"/>
  <c r="J20" i="9"/>
  <c r="J21" i="9"/>
  <c r="J22" i="9"/>
  <c r="J24" i="9"/>
  <c r="J25" i="9"/>
  <c r="J26" i="9"/>
  <c r="J27" i="9"/>
  <c r="J28" i="9"/>
  <c r="J29" i="9"/>
  <c r="J30" i="9"/>
  <c r="J31" i="9"/>
  <c r="J32" i="9"/>
  <c r="J34" i="9"/>
  <c r="J35" i="9"/>
  <c r="J36" i="9"/>
  <c r="J38" i="9"/>
  <c r="J39" i="9"/>
  <c r="J40" i="9"/>
  <c r="J41" i="9"/>
  <c r="J43" i="9"/>
  <c r="J44" i="9"/>
  <c r="J45" i="9"/>
  <c r="J47" i="9"/>
  <c r="J48" i="9"/>
  <c r="J49" i="9"/>
  <c r="J51" i="9"/>
  <c r="J52" i="9"/>
  <c r="J53" i="9"/>
  <c r="J55" i="9"/>
  <c r="J56" i="9"/>
  <c r="J16" i="9"/>
  <c r="N13" i="5"/>
  <c r="F57" i="9"/>
  <c r="E57" i="9"/>
  <c r="F54" i="9"/>
  <c r="E54" i="9"/>
  <c r="F50" i="9"/>
  <c r="E50" i="9"/>
  <c r="F46" i="9"/>
  <c r="E46" i="9"/>
  <c r="F42" i="9"/>
  <c r="E42" i="9"/>
  <c r="F37" i="9"/>
  <c r="E37" i="9"/>
  <c r="I37" i="9" s="1"/>
  <c r="F33" i="9"/>
  <c r="E33" i="9"/>
  <c r="F28" i="9"/>
  <c r="E28" i="9"/>
  <c r="F23" i="9"/>
  <c r="E23" i="9"/>
  <c r="F19" i="9"/>
  <c r="E19" i="9"/>
  <c r="I18" i="9"/>
  <c r="I20" i="9"/>
  <c r="I21" i="9"/>
  <c r="I22" i="9"/>
  <c r="I24" i="9"/>
  <c r="I25" i="9"/>
  <c r="I26" i="9"/>
  <c r="I27" i="9"/>
  <c r="I29" i="9"/>
  <c r="I30" i="9"/>
  <c r="I31" i="9"/>
  <c r="I32" i="9"/>
  <c r="I34" i="9"/>
  <c r="I35" i="9"/>
  <c r="I36" i="9"/>
  <c r="I38" i="9"/>
  <c r="I39" i="9"/>
  <c r="I40" i="9"/>
  <c r="I41" i="9"/>
  <c r="I43" i="9"/>
  <c r="I44" i="9"/>
  <c r="I45" i="9"/>
  <c r="I47" i="9"/>
  <c r="I48" i="9"/>
  <c r="I49" i="9"/>
  <c r="I51" i="9"/>
  <c r="I52" i="9"/>
  <c r="I53" i="9"/>
  <c r="I55" i="9"/>
  <c r="I56" i="9"/>
  <c r="I17" i="9"/>
  <c r="N10" i="4"/>
  <c r="M15" i="3"/>
  <c r="M16" i="3"/>
  <c r="M14" i="3"/>
  <c r="O12" i="7"/>
  <c r="L13" i="7"/>
  <c r="K13" i="7"/>
  <c r="N12" i="7"/>
  <c r="O11" i="7"/>
  <c r="N11" i="7"/>
  <c r="O10" i="7"/>
  <c r="N10" i="7"/>
  <c r="O9" i="7"/>
  <c r="N9" i="7"/>
  <c r="O8" i="7"/>
  <c r="N8" i="7"/>
  <c r="L17" i="6"/>
  <c r="K17" i="6"/>
  <c r="I17" i="6"/>
  <c r="H17" i="6"/>
  <c r="K15" i="5"/>
  <c r="J15" i="5"/>
  <c r="N14" i="5"/>
  <c r="J16" i="4"/>
  <c r="H16" i="4"/>
  <c r="G16" i="4"/>
  <c r="N15" i="4"/>
  <c r="N14" i="4"/>
  <c r="N13" i="4"/>
  <c r="M13" i="4"/>
  <c r="N12" i="4"/>
  <c r="M12" i="4"/>
  <c r="M11" i="4"/>
  <c r="N16" i="3"/>
  <c r="N14" i="3"/>
  <c r="N13" i="3"/>
  <c r="M13" i="3"/>
  <c r="N12" i="3"/>
  <c r="K30" i="2"/>
  <c r="J30" i="2"/>
  <c r="H30" i="2"/>
  <c r="E30" i="2"/>
  <c r="E58" i="9" l="1"/>
  <c r="F58" i="9"/>
  <c r="N15" i="5"/>
  <c r="F11" i="1" s="1"/>
  <c r="N16" i="4"/>
  <c r="F12" i="1" s="1"/>
  <c r="M16" i="4"/>
  <c r="E12" i="1" s="1"/>
  <c r="M17" i="3"/>
  <c r="E8" i="1" s="1"/>
  <c r="N15" i="3"/>
  <c r="J42" i="9"/>
  <c r="J37" i="9"/>
  <c r="J23" i="9"/>
  <c r="J19" i="9"/>
  <c r="H58" i="9"/>
  <c r="G58" i="9"/>
  <c r="J50" i="9"/>
  <c r="I46" i="9"/>
  <c r="I57" i="9"/>
  <c r="I23" i="9"/>
  <c r="I28" i="9"/>
  <c r="I54" i="9"/>
  <c r="I33" i="9"/>
  <c r="I42" i="9"/>
  <c r="I50" i="9"/>
  <c r="I19" i="9"/>
  <c r="O13" i="7"/>
  <c r="F13" i="1" s="1"/>
  <c r="N13" i="7"/>
  <c r="E13" i="1" s="1"/>
  <c r="I58" i="9" l="1"/>
  <c r="F14" i="1"/>
  <c r="E14" i="1"/>
  <c r="J58" i="9"/>
</calcChain>
</file>

<file path=xl/sharedStrings.xml><?xml version="1.0" encoding="utf-8"?>
<sst xmlns="http://schemas.openxmlformats.org/spreadsheetml/2006/main" count="269" uniqueCount="136">
  <si>
    <t>Resumen General</t>
  </si>
  <si>
    <t>Gestiones</t>
  </si>
  <si>
    <t>Cantidad</t>
  </si>
  <si>
    <t>Servicios</t>
  </si>
  <si>
    <t>Programas</t>
  </si>
  <si>
    <t>Gestión de Acogida</t>
  </si>
  <si>
    <t>Gestión de Educación, Cultura y Recreación</t>
  </si>
  <si>
    <t>Gestión de Salud</t>
  </si>
  <si>
    <t>Gestión Económica</t>
  </si>
  <si>
    <t>Gestión Legal</t>
  </si>
  <si>
    <t>Gestión Social</t>
  </si>
  <si>
    <t>Total</t>
  </si>
  <si>
    <t>Asistencia Psicológica</t>
  </si>
  <si>
    <t>Atención Cardiológica</t>
  </si>
  <si>
    <t>Atención Dermatológica</t>
  </si>
  <si>
    <t>Atención Geriátrica</t>
  </si>
  <si>
    <t>Atención Médica General</t>
  </si>
  <si>
    <t>Atención Odontológica</t>
  </si>
  <si>
    <t>Atención Ortopedia</t>
  </si>
  <si>
    <t>Atención Psiquiátrica</t>
  </si>
  <si>
    <t>Donaciones de dispositivos de apoyo</t>
  </si>
  <si>
    <t>Donaciones de Medicamentos</t>
  </si>
  <si>
    <t>Entrega de Kit Covid</t>
  </si>
  <si>
    <t>Entrega de pañales desechables</t>
  </si>
  <si>
    <t>Gestión de Seguro Médico (SENASA)</t>
  </si>
  <si>
    <t>Otras Consultas</t>
  </si>
  <si>
    <t>Otras Donaciones</t>
  </si>
  <si>
    <t>Visitas Domiciliarias</t>
  </si>
  <si>
    <t>"AMA” Acogida del Adulto Mayor en Situaciones de Emergencia</t>
  </si>
  <si>
    <t>Familias de Cariño</t>
  </si>
  <si>
    <t>Higiene y cuidado personal</t>
  </si>
  <si>
    <t>Imagen Positiva</t>
  </si>
  <si>
    <t>Acompañamiento a Fiscalía</t>
  </si>
  <si>
    <t>Asesoría Legal</t>
  </si>
  <si>
    <t>Asistencia a Tribunales</t>
  </si>
  <si>
    <t>Audiencias Virtuales</t>
  </si>
  <si>
    <t>Denuncia y Seguimiento de Casos</t>
  </si>
  <si>
    <t xml:space="preserve">Empoderamiento del Adulto Mayor sobre la ley 352-98 </t>
  </si>
  <si>
    <t>Gestión de Pensiones</t>
  </si>
  <si>
    <t>Infoalfabetización</t>
  </si>
  <si>
    <t>Asistencia directa al usuario</t>
  </si>
  <si>
    <t>Diagnostico de inclusión</t>
  </si>
  <si>
    <t>Gestión de Viviendas (reparación o construcción)</t>
  </si>
  <si>
    <t>Pasante con Sabiduría (Adultos Mayores Insertados en el sector laboral)</t>
  </si>
  <si>
    <t>Cantidad de Nuevos Adultos Mayores</t>
  </si>
  <si>
    <t xml:space="preserve">Adultos Mayores beneficiados en jornadas de inclusión social </t>
  </si>
  <si>
    <t>Raciones Cocidas</t>
  </si>
  <si>
    <t>Raciones Crudas</t>
  </si>
  <si>
    <t xml:space="preserve">Hospedaje </t>
  </si>
  <si>
    <t>Vacunación/Pruebas COVID de Adultos Mayores</t>
  </si>
  <si>
    <t>Santiago</t>
  </si>
  <si>
    <t>Espaillat</t>
  </si>
  <si>
    <t>Puerto Plata</t>
  </si>
  <si>
    <t>Región Cibao Norte</t>
  </si>
  <si>
    <t>La Vega</t>
  </si>
  <si>
    <t>Sánchez Ramírez</t>
  </si>
  <si>
    <t>Monseñor Nouel</t>
  </si>
  <si>
    <t>Duarte</t>
  </si>
  <si>
    <t>Samaná</t>
  </si>
  <si>
    <t>Hermanas Mirabal</t>
  </si>
  <si>
    <t>María Trinidad Sánchez</t>
  </si>
  <si>
    <t>Dajabón</t>
  </si>
  <si>
    <t>Santiago Rodríguez</t>
  </si>
  <si>
    <t>Valverde</t>
  </si>
  <si>
    <t>San Cristóbal</t>
  </si>
  <si>
    <t>Peravia</t>
  </si>
  <si>
    <t>San José de Ocoa</t>
  </si>
  <si>
    <t>Barahona</t>
  </si>
  <si>
    <t>Bahoruco</t>
  </si>
  <si>
    <t>Independencia</t>
  </si>
  <si>
    <t>Pedernales</t>
  </si>
  <si>
    <t>Azua</t>
  </si>
  <si>
    <t>San Juan</t>
  </si>
  <si>
    <t>Elías Piña</t>
  </si>
  <si>
    <t>El Seibo</t>
  </si>
  <si>
    <t>La Romana</t>
  </si>
  <si>
    <t>La Altagracia</t>
  </si>
  <si>
    <t>San Pedro de Macorís</t>
  </si>
  <si>
    <t>Monte Plata</t>
  </si>
  <si>
    <t>Hato Mayor</t>
  </si>
  <si>
    <t>Santo Domingo</t>
  </si>
  <si>
    <t>Región Cibao Sur</t>
  </si>
  <si>
    <t>Región Cibao Nordeste</t>
  </si>
  <si>
    <t>Región Cibao Noroeste</t>
  </si>
  <si>
    <t>Región Valdesia</t>
  </si>
  <si>
    <t>Región Enriquillo</t>
  </si>
  <si>
    <t>Región El Valle</t>
  </si>
  <si>
    <t>Región Yuma</t>
  </si>
  <si>
    <t>Región Ozama</t>
  </si>
  <si>
    <t>Total Cibao Norte</t>
  </si>
  <si>
    <t>Total Cibao Sur</t>
  </si>
  <si>
    <t>Total Cibao Nordeste</t>
  </si>
  <si>
    <t>Total Cibao Noroeste</t>
  </si>
  <si>
    <t>Total Valdesia</t>
  </si>
  <si>
    <t>Total Enriquillo</t>
  </si>
  <si>
    <t>Total El Valle</t>
  </si>
  <si>
    <t>Total Yuma</t>
  </si>
  <si>
    <t>Región Higüamo</t>
  </si>
  <si>
    <t>Total Higüamo</t>
  </si>
  <si>
    <t>Total Ozama</t>
  </si>
  <si>
    <t>Hombre</t>
  </si>
  <si>
    <t>Mujer</t>
  </si>
  <si>
    <t xml:space="preserve">Total General </t>
  </si>
  <si>
    <t>Adultos Mayores</t>
  </si>
  <si>
    <t xml:space="preserve">Cantidad de Servicios  Brindados Totales </t>
  </si>
  <si>
    <t>Servicios Brindados</t>
  </si>
  <si>
    <t>Total Servicios Brindados</t>
  </si>
  <si>
    <t>Total general</t>
  </si>
  <si>
    <t xml:space="preserve">Actividades Culturales y Recreativas </t>
  </si>
  <si>
    <t xml:space="preserve">Alfabetización </t>
  </si>
  <si>
    <t xml:space="preserve">Capacitación Técnica como terapia ocupacional </t>
  </si>
  <si>
    <t xml:space="preserve">“PROVEE” Protección a la Vejez en Pobreza Extrema </t>
  </si>
  <si>
    <t xml:space="preserve">“TE-AMA” Transferencia Económica al Adulto Mayor </t>
  </si>
  <si>
    <t>Total Adultos Mayores Nuevos</t>
  </si>
  <si>
    <t>Provincias</t>
  </si>
  <si>
    <t>Regiones</t>
  </si>
  <si>
    <t xml:space="preserve">Adultos Mayores y Servicios Brindados segmentados por Cohesión Territorial y Género </t>
  </si>
  <si>
    <t>%</t>
  </si>
  <si>
    <t>Servicios Brindados por Región</t>
  </si>
  <si>
    <t xml:space="preserve">Adultos Mayores impactados por Región </t>
  </si>
  <si>
    <t xml:space="preserve"> Adultos Mayores Nuevos </t>
  </si>
  <si>
    <t>Adultos Mayores atendidos por servicio</t>
  </si>
  <si>
    <t>Nombre de los servicios</t>
  </si>
  <si>
    <t>Distrito Nacional</t>
  </si>
  <si>
    <t>Montecristi</t>
  </si>
  <si>
    <t>Gestión de Acogida Julio - Septiembre 2024</t>
  </si>
  <si>
    <t>Julio</t>
  </si>
  <si>
    <t>Agosto</t>
  </si>
  <si>
    <t>Septiembre</t>
  </si>
  <si>
    <t>Gestión de Educación, Cultura y Recreación Julio - Septiembre 2024</t>
  </si>
  <si>
    <t>Gestión de Salud Julio - Septiembre 2024</t>
  </si>
  <si>
    <t>Gestión Legal Julio - Septiembre 2024</t>
  </si>
  <si>
    <t>Gestión Económica Julio - Septiembre 2024</t>
  </si>
  <si>
    <t>Gestión Social Julio - Septiembre 2024</t>
  </si>
  <si>
    <t>Julio - Septiembre 2024</t>
  </si>
  <si>
    <t xml:space="preserve"> Julio -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</si>
</sst>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(* #,##0_);_(* \(#,##0\);_(* &quot;-&quot;??_);_(@_)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Libre Franklin"/>
    </font>
    <font>
      <sz val="12"/>
      <color theme="1"/>
      <name val="Libre Franklin"/>
    </font>
    <font>
      <b/>
      <sz val="11"/>
      <color theme="1"/>
      <name val="Libre Franklin"/>
    </font>
    <font>
      <b/>
      <sz val="11"/>
      <name val="Libre Franklin"/>
    </font>
    <font>
      <b/>
      <sz val="12"/>
      <color theme="1"/>
      <name val="Libre Franklin"/>
    </font>
    <font>
      <b/>
      <sz val="11"/>
      <name val="Calibri"/>
      <family val="2"/>
    </font>
    <font>
      <b/>
      <sz val="10"/>
      <color theme="1"/>
      <name val="Libre Franklin"/>
    </font>
    <font>
      <sz val="11"/>
      <name val="Libre Franklin"/>
    </font>
    <font>
      <sz val="11"/>
      <color theme="1"/>
      <name val="Calibri"/>
      <family val="2"/>
      <scheme val="minor"/>
    </font>
    <font>
      <b/>
      <sz val="13"/>
      <color theme="0"/>
      <name val="Libre Franklin"/>
    </font>
    <font>
      <b/>
      <sz val="12"/>
      <color theme="0"/>
      <name val="Libre Franklin"/>
    </font>
    <font>
      <b/>
      <sz val="12"/>
      <name val="Calibri"/>
      <family val="2"/>
    </font>
    <font>
      <b/>
      <sz val="12"/>
      <name val="Libre Franklin"/>
    </font>
    <font>
      <b/>
      <sz val="14"/>
      <name val="Libre Franklin"/>
    </font>
    <font>
      <b/>
      <sz val="13"/>
      <name val="Libre Franklin"/>
    </font>
    <font>
      <b/>
      <sz val="18"/>
      <name val="Libre Franklin"/>
    </font>
    <font>
      <sz val="14"/>
      <name val="Libre Franklin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8EAADB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rgb="FF002060"/>
      </patternFill>
    </fill>
    <fill>
      <patternFill patternType="solid">
        <fgColor theme="0"/>
        <bgColor rgb="FFB4C6E7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0" xfId="0" applyAlignment="1">
      <alignment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1" fillId="0" borderId="0" xfId="0" applyFont="1"/>
    <xf numFmtId="164" fontId="0" fillId="0" borderId="0" xfId="0" applyNumberFormat="1"/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3" fontId="4" fillId="2" borderId="1" xfId="0" applyNumberFormat="1" applyFont="1" applyFill="1" applyBorder="1"/>
    <xf numFmtId="10" fontId="4" fillId="2" borderId="1" xfId="1" applyNumberFormat="1" applyFont="1" applyFill="1" applyBorder="1"/>
    <xf numFmtId="0" fontId="4" fillId="2" borderId="1" xfId="0" applyFont="1" applyFill="1" applyBorder="1" applyAlignment="1">
      <alignment vertical="center"/>
    </xf>
    <xf numFmtId="1" fontId="8" fillId="4" borderId="1" xfId="0" applyNumberFormat="1" applyFont="1" applyFill="1" applyBorder="1" applyAlignment="1">
      <alignment horizontal="center" vertical="center" wrapText="1"/>
    </xf>
    <xf numFmtId="164" fontId="8" fillId="4" borderId="1" xfId="0" applyNumberFormat="1" applyFont="1" applyFill="1" applyBorder="1" applyAlignment="1">
      <alignment horizontal="right" vertical="center" wrapText="1"/>
    </xf>
    <xf numFmtId="9" fontId="8" fillId="4" borderId="1" xfId="1" applyFont="1" applyFill="1" applyBorder="1" applyAlignment="1">
      <alignment horizontal="right" vertical="center" wrapText="1"/>
    </xf>
    <xf numFmtId="0" fontId="13" fillId="2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vertical="center"/>
    </xf>
    <xf numFmtId="3" fontId="11" fillId="2" borderId="1" xfId="0" applyNumberFormat="1" applyFont="1" applyFill="1" applyBorder="1" applyAlignment="1">
      <alignment vertical="center"/>
    </xf>
    <xf numFmtId="3" fontId="7" fillId="2" borderId="1" xfId="0" applyNumberFormat="1" applyFont="1" applyFill="1" applyBorder="1" applyAlignment="1">
      <alignment vertical="center"/>
    </xf>
    <xf numFmtId="3" fontId="7" fillId="2" borderId="1" xfId="0" applyNumberFormat="1" applyFont="1" applyFill="1" applyBorder="1"/>
    <xf numFmtId="17" fontId="6" fillId="3" borderId="1" xfId="0" applyNumberFormat="1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15" fillId="2" borderId="1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vertical="center"/>
    </xf>
    <xf numFmtId="0" fontId="7" fillId="4" borderId="1" xfId="0" applyFont="1" applyFill="1" applyBorder="1" applyAlignment="1">
      <alignment horizontal="center"/>
    </xf>
    <xf numFmtId="164" fontId="6" fillId="4" borderId="1" xfId="0" applyNumberFormat="1" applyFont="1" applyFill="1" applyBorder="1" applyAlignment="1">
      <alignment vertical="center"/>
    </xf>
    <xf numFmtId="164" fontId="6" fillId="4" borderId="1" xfId="0" applyNumberFormat="1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top"/>
    </xf>
    <xf numFmtId="0" fontId="19" fillId="5" borderId="1" xfId="0" applyFont="1" applyFill="1" applyBorder="1" applyAlignment="1">
      <alignment horizontal="center"/>
    </xf>
    <xf numFmtId="0" fontId="9" fillId="2" borderId="1" xfId="0" applyFont="1" applyFill="1" applyBorder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164" fontId="6" fillId="4" borderId="1" xfId="0" applyNumberFormat="1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left" vertical="center" wrapText="1"/>
    </xf>
    <xf numFmtId="164" fontId="7" fillId="4" borderId="1" xfId="0" applyNumberFormat="1" applyFont="1" applyFill="1" applyBorder="1" applyAlignment="1">
      <alignment horizontal="right" vertical="center"/>
    </xf>
    <xf numFmtId="17" fontId="7" fillId="3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64" fontId="6" fillId="4" borderId="1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left" vertical="center"/>
    </xf>
    <xf numFmtId="0" fontId="20" fillId="5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17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8" fillId="4" borderId="1" xfId="0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1126067</xdr:colOff>
      <xdr:row>0</xdr:row>
      <xdr:rowOff>50801</xdr:rowOff>
    </xdr:from>
    <xdr:to>
      <xdr:col>8</xdr:col>
      <xdr:colOff>987426</xdr:colOff>
      <xdr:row>10</xdr:row>
      <xdr:rowOff>174625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0C98CDE-D558-07D9-F1BC-A14DD02D6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734" y="50801"/>
          <a:ext cx="4532842" cy="2028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992"/>
  <sheetViews>
    <sheetView showGridLines="0" workbookViewId="0">
      <selection activeCell="B26" sqref="B26"/>
    </sheetView>
  </sheetViews>
  <sheetFormatPr baseColWidth="10" defaultColWidth="14.42578125" defaultRowHeight="15" customHeight="1" x14ac:dyDescent="0.25"/>
  <cols>
    <col min="2" max="2" width="22.140625" customWidth="1"/>
    <col min="3" max="3" width="10.7109375" customWidth="1"/>
    <col min="4" max="4" width="11.28515625" customWidth="1"/>
    <col min="5" max="6" width="17.7109375" customWidth="1"/>
    <col min="7" max="27" width="10.7109375" customWidth="1"/>
  </cols>
  <sheetData>
    <row r="3" spans="1:10" ht="24.75" customHeight="1" x14ac:dyDescent="0.25">
      <c r="B3" s="63" t="s">
        <v>0</v>
      </c>
      <c r="C3" s="64"/>
      <c r="D3" s="64"/>
      <c r="E3" s="64"/>
      <c r="F3" s="64"/>
      <c r="G3" s="4"/>
    </row>
    <row r="4" spans="1:10" ht="0.75" customHeight="1" x14ac:dyDescent="0.25">
      <c r="A4" s="4"/>
      <c r="B4" s="64"/>
      <c r="C4" s="64"/>
      <c r="D4" s="64"/>
      <c r="E4" s="64"/>
      <c r="F4" s="64"/>
      <c r="G4" s="4"/>
    </row>
    <row r="5" spans="1:10" ht="23.25" x14ac:dyDescent="0.25">
      <c r="A5" s="4"/>
      <c r="B5" s="65" t="s">
        <v>134</v>
      </c>
      <c r="C5" s="42"/>
      <c r="D5" s="42"/>
      <c r="E5" s="42"/>
      <c r="F5" s="42"/>
      <c r="G5" s="4"/>
    </row>
    <row r="6" spans="1:10" ht="26.25" customHeight="1" x14ac:dyDescent="0.4">
      <c r="A6" s="4"/>
      <c r="B6" s="66" t="s">
        <v>1</v>
      </c>
      <c r="C6" s="67" t="s">
        <v>2</v>
      </c>
      <c r="D6" s="64"/>
      <c r="E6" s="68" t="s">
        <v>44</v>
      </c>
      <c r="F6" s="69" t="s">
        <v>104</v>
      </c>
      <c r="G6" s="4"/>
      <c r="J6" s="1"/>
    </row>
    <row r="7" spans="1:10" ht="30.75" customHeight="1" x14ac:dyDescent="0.25">
      <c r="A7" s="4"/>
      <c r="B7" s="64"/>
      <c r="C7" s="70" t="s">
        <v>3</v>
      </c>
      <c r="D7" s="70" t="s">
        <v>4</v>
      </c>
      <c r="E7" s="64"/>
      <c r="F7" s="64"/>
      <c r="G7" s="4"/>
    </row>
    <row r="8" spans="1:10" ht="19.5" x14ac:dyDescent="0.4">
      <c r="A8" s="4"/>
      <c r="B8" s="71" t="s">
        <v>5</v>
      </c>
      <c r="C8" s="72">
        <v>3</v>
      </c>
      <c r="D8" s="72">
        <v>3</v>
      </c>
      <c r="E8" s="73">
        <f>'Gestión de Acogida'!M17</f>
        <v>2107</v>
      </c>
      <c r="F8" s="73">
        <f>'Gestión de Acogida'!N17</f>
        <v>689886</v>
      </c>
      <c r="G8" s="4"/>
    </row>
    <row r="9" spans="1:10" ht="58.5" x14ac:dyDescent="0.4">
      <c r="A9" s="4"/>
      <c r="B9" s="71" t="s">
        <v>6</v>
      </c>
      <c r="C9" s="72">
        <v>4</v>
      </c>
      <c r="D9" s="72">
        <v>0</v>
      </c>
      <c r="E9" s="73">
        <f>'Gestión Educación, Cultura y Re'!N17</f>
        <v>36</v>
      </c>
      <c r="F9" s="73">
        <f>'Gestión Educación, Cultura y Re'!O17</f>
        <v>121207</v>
      </c>
      <c r="G9" s="4"/>
    </row>
    <row r="10" spans="1:10" ht="19.5" x14ac:dyDescent="0.4">
      <c r="A10" s="4"/>
      <c r="B10" s="71" t="s">
        <v>7</v>
      </c>
      <c r="C10" s="72">
        <v>19</v>
      </c>
      <c r="D10" s="72">
        <v>0</v>
      </c>
      <c r="E10" s="73">
        <f>'Gestión de Salud'!M30</f>
        <v>16807</v>
      </c>
      <c r="F10" s="73">
        <f>'Gestión de Salud'!N30</f>
        <v>819628</v>
      </c>
      <c r="G10" s="4"/>
    </row>
    <row r="11" spans="1:10" ht="19.5" x14ac:dyDescent="0.4">
      <c r="A11" s="4"/>
      <c r="B11" s="71" t="s">
        <v>8</v>
      </c>
      <c r="C11" s="72">
        <v>1</v>
      </c>
      <c r="D11" s="72">
        <v>2</v>
      </c>
      <c r="E11" s="73">
        <f>' Gestión Económica '!M15</f>
        <v>22360</v>
      </c>
      <c r="F11" s="73">
        <f>' Gestión Económica '!N15</f>
        <v>59836</v>
      </c>
      <c r="G11" s="4"/>
    </row>
    <row r="12" spans="1:10" ht="19.5" x14ac:dyDescent="0.4">
      <c r="A12" s="4"/>
      <c r="B12" s="71" t="s">
        <v>9</v>
      </c>
      <c r="C12" s="72">
        <v>6</v>
      </c>
      <c r="D12" s="72">
        <v>0</v>
      </c>
      <c r="E12" s="73">
        <f>'Gestión Legal'!M16</f>
        <v>173</v>
      </c>
      <c r="F12" s="73">
        <f>'Gestión Legal'!N16</f>
        <v>22913</v>
      </c>
      <c r="G12" s="4"/>
    </row>
    <row r="13" spans="1:10" ht="19.5" x14ac:dyDescent="0.4">
      <c r="A13" s="4"/>
      <c r="B13" s="71" t="s">
        <v>10</v>
      </c>
      <c r="C13" s="72">
        <v>4</v>
      </c>
      <c r="D13" s="72">
        <v>1</v>
      </c>
      <c r="E13" s="73">
        <f>'Gestión Social'!N13</f>
        <v>14956</v>
      </c>
      <c r="F13" s="73">
        <f>'Gestión Social'!O13</f>
        <v>61733</v>
      </c>
      <c r="G13" s="4"/>
    </row>
    <row r="14" spans="1:10" ht="20.25" x14ac:dyDescent="0.25">
      <c r="A14" s="4"/>
      <c r="B14" s="74" t="s">
        <v>107</v>
      </c>
      <c r="C14" s="75">
        <v>37</v>
      </c>
      <c r="D14" s="75">
        <v>6</v>
      </c>
      <c r="E14" s="16">
        <f>SUM(E8:E13)</f>
        <v>56439</v>
      </c>
      <c r="F14" s="16">
        <f>SUM(F8:F13)</f>
        <v>1775203</v>
      </c>
      <c r="G14" s="4"/>
    </row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</sheetData>
  <sheetProtection algorithmName="SHA-512" hashValue="fP2lol7s+SCtB7DLbminb7kWz25dUfrPugVkV9nObT6fHetFxFQeICaNYoV9bxwmseOYY9KB9+MKZseXdpYJGQ==" saltValue="Bi1f7v7IallA54Jp69OrOA==" spinCount="100000" sheet="1" objects="1" scenarios="1"/>
  <mergeCells count="6">
    <mergeCell ref="B3:F4"/>
    <mergeCell ref="B5:F5"/>
    <mergeCell ref="B6:B7"/>
    <mergeCell ref="C6:D6"/>
    <mergeCell ref="E6:E7"/>
    <mergeCell ref="F6:F7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O995"/>
  <sheetViews>
    <sheetView showGridLines="0" zoomScale="98" zoomScaleNormal="98" workbookViewId="0">
      <selection activeCell="C23" sqref="C23"/>
    </sheetView>
  </sheetViews>
  <sheetFormatPr baseColWidth="10" defaultColWidth="14.42578125" defaultRowHeight="15" customHeight="1" x14ac:dyDescent="0.25"/>
  <cols>
    <col min="2" max="2" width="25.5703125" customWidth="1"/>
    <col min="3" max="3" width="13.140625" customWidth="1"/>
    <col min="4" max="4" width="10.140625" bestFit="1" customWidth="1"/>
    <col min="5" max="5" width="11.5703125" bestFit="1" customWidth="1"/>
    <col min="6" max="6" width="13.5703125" customWidth="1"/>
    <col min="7" max="7" width="10.140625" bestFit="1" customWidth="1"/>
    <col min="8" max="8" width="11.85546875" bestFit="1" customWidth="1"/>
    <col min="9" max="9" width="13.140625" customWidth="1"/>
    <col min="10" max="10" width="10.140625" bestFit="1" customWidth="1"/>
    <col min="11" max="11" width="11.5703125" bestFit="1" customWidth="1"/>
    <col min="12" max="12" width="13.28515625" customWidth="1"/>
    <col min="13" max="13" width="10.140625" bestFit="1" customWidth="1"/>
    <col min="14" max="14" width="11.85546875" bestFit="1" customWidth="1"/>
    <col min="15" max="31" width="10.7109375" customWidth="1"/>
  </cols>
  <sheetData>
    <row r="4" spans="2:15" ht="15" customHeight="1" x14ac:dyDescent="0.25">
      <c r="N4" s="3"/>
    </row>
    <row r="5" spans="2:15" ht="10.5" customHeight="1" x14ac:dyDescent="0.25"/>
    <row r="8" spans="2:15" x14ac:dyDescent="0.25"/>
    <row r="9" spans="2:15" s="3" customFormat="1" ht="29.25" x14ac:dyDescent="0.25">
      <c r="B9" s="40" t="s">
        <v>125</v>
      </c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5"/>
    </row>
    <row r="10" spans="2:15" ht="15" customHeight="1" x14ac:dyDescent="0.25">
      <c r="B10" s="50" t="s">
        <v>122</v>
      </c>
      <c r="C10" s="56" t="s">
        <v>126</v>
      </c>
      <c r="D10" s="56"/>
      <c r="E10" s="56"/>
      <c r="F10" s="56" t="s">
        <v>127</v>
      </c>
      <c r="G10" s="56"/>
      <c r="H10" s="56"/>
      <c r="I10" s="56" t="s">
        <v>128</v>
      </c>
      <c r="J10" s="56"/>
      <c r="K10" s="56"/>
      <c r="L10" s="56" t="s">
        <v>11</v>
      </c>
      <c r="M10" s="56"/>
      <c r="N10" s="56"/>
      <c r="O10" s="4"/>
    </row>
    <row r="11" spans="2:15" ht="69" customHeight="1" x14ac:dyDescent="0.25">
      <c r="B11" s="50"/>
      <c r="C11" s="33" t="s">
        <v>121</v>
      </c>
      <c r="D11" s="34" t="s">
        <v>120</v>
      </c>
      <c r="E11" s="34" t="s">
        <v>105</v>
      </c>
      <c r="F11" s="33" t="s">
        <v>121</v>
      </c>
      <c r="G11" s="34" t="s">
        <v>120</v>
      </c>
      <c r="H11" s="34" t="s">
        <v>105</v>
      </c>
      <c r="I11" s="33" t="s">
        <v>121</v>
      </c>
      <c r="J11" s="34" t="s">
        <v>120</v>
      </c>
      <c r="K11" s="34" t="s">
        <v>105</v>
      </c>
      <c r="L11" s="33" t="s">
        <v>121</v>
      </c>
      <c r="M11" s="34" t="s">
        <v>120</v>
      </c>
      <c r="N11" s="34" t="s">
        <v>105</v>
      </c>
      <c r="O11" s="4"/>
    </row>
    <row r="12" spans="2:15" ht="47.25" x14ac:dyDescent="0.25">
      <c r="B12" s="60" t="s">
        <v>28</v>
      </c>
      <c r="C12" s="61">
        <v>0</v>
      </c>
      <c r="D12" s="61">
        <v>0</v>
      </c>
      <c r="E12" s="61">
        <v>0</v>
      </c>
      <c r="F12" s="61">
        <v>4</v>
      </c>
      <c r="G12" s="61">
        <v>2</v>
      </c>
      <c r="H12" s="61">
        <v>4</v>
      </c>
      <c r="I12" s="61">
        <v>4</v>
      </c>
      <c r="J12" s="61">
        <v>0</v>
      </c>
      <c r="K12" s="61">
        <v>5</v>
      </c>
      <c r="L12" s="61">
        <f>C12+F12+I12</f>
        <v>8</v>
      </c>
      <c r="M12" s="61">
        <f t="shared" ref="M12:N15" si="0">J12+G12+D12</f>
        <v>2</v>
      </c>
      <c r="N12" s="61">
        <f t="shared" si="0"/>
        <v>9</v>
      </c>
      <c r="O12" s="4"/>
    </row>
    <row r="13" spans="2:15" ht="19.5" x14ac:dyDescent="0.25">
      <c r="B13" s="62" t="s">
        <v>29</v>
      </c>
      <c r="C13" s="61">
        <v>283</v>
      </c>
      <c r="D13" s="61">
        <v>15</v>
      </c>
      <c r="E13" s="61">
        <v>287</v>
      </c>
      <c r="F13" s="61">
        <v>281</v>
      </c>
      <c r="G13" s="61">
        <v>14</v>
      </c>
      <c r="H13" s="61">
        <v>285</v>
      </c>
      <c r="I13" s="61">
        <v>285</v>
      </c>
      <c r="J13" s="61">
        <v>18</v>
      </c>
      <c r="K13" s="61">
        <v>288</v>
      </c>
      <c r="L13" s="61">
        <f>C13+F13+I13</f>
        <v>849</v>
      </c>
      <c r="M13" s="61">
        <f t="shared" si="0"/>
        <v>47</v>
      </c>
      <c r="N13" s="61">
        <f t="shared" si="0"/>
        <v>860</v>
      </c>
      <c r="O13" s="4"/>
    </row>
    <row r="14" spans="2:15" ht="19.5" x14ac:dyDescent="0.25">
      <c r="B14" s="62" t="s">
        <v>30</v>
      </c>
      <c r="C14" s="61">
        <v>1799</v>
      </c>
      <c r="D14" s="61">
        <v>432</v>
      </c>
      <c r="E14" s="61">
        <v>55769</v>
      </c>
      <c r="F14" s="61">
        <v>1799</v>
      </c>
      <c r="G14" s="61">
        <v>440</v>
      </c>
      <c r="H14" s="61">
        <v>55769</v>
      </c>
      <c r="I14" s="61">
        <v>1799</v>
      </c>
      <c r="J14" s="61">
        <v>210</v>
      </c>
      <c r="K14" s="61">
        <v>53970</v>
      </c>
      <c r="L14" s="61">
        <f t="shared" ref="L14:L16" si="1">C14+F14+I14</f>
        <v>5397</v>
      </c>
      <c r="M14" s="61">
        <f t="shared" si="0"/>
        <v>1082</v>
      </c>
      <c r="N14" s="61">
        <f t="shared" si="0"/>
        <v>165508</v>
      </c>
      <c r="O14" s="4"/>
    </row>
    <row r="15" spans="2:15" ht="19.5" x14ac:dyDescent="0.25">
      <c r="B15" s="62" t="s">
        <v>48</v>
      </c>
      <c r="C15" s="61">
        <v>1352</v>
      </c>
      <c r="D15" s="45">
        <v>11</v>
      </c>
      <c r="E15" s="61">
        <v>168567</v>
      </c>
      <c r="F15" s="61">
        <v>1376</v>
      </c>
      <c r="G15" s="61">
        <v>0</v>
      </c>
      <c r="H15" s="61">
        <v>172093</v>
      </c>
      <c r="I15" s="61">
        <v>1410</v>
      </c>
      <c r="J15" s="61">
        <v>0</v>
      </c>
      <c r="K15" s="61">
        <v>166418</v>
      </c>
      <c r="L15" s="61">
        <f t="shared" si="1"/>
        <v>4138</v>
      </c>
      <c r="M15" s="61">
        <f t="shared" si="0"/>
        <v>11</v>
      </c>
      <c r="N15" s="61">
        <f t="shared" si="0"/>
        <v>507078</v>
      </c>
      <c r="O15" s="4"/>
    </row>
    <row r="16" spans="2:15" ht="19.5" x14ac:dyDescent="0.25">
      <c r="B16" s="62" t="s">
        <v>31</v>
      </c>
      <c r="C16" s="61">
        <v>1083</v>
      </c>
      <c r="D16" s="61">
        <v>260</v>
      </c>
      <c r="E16" s="61">
        <v>5848</v>
      </c>
      <c r="F16" s="61">
        <v>1023</v>
      </c>
      <c r="G16" s="61">
        <v>353</v>
      </c>
      <c r="H16" s="61">
        <v>5700</v>
      </c>
      <c r="I16" s="61">
        <v>1124</v>
      </c>
      <c r="J16" s="61">
        <v>352</v>
      </c>
      <c r="K16" s="61">
        <v>4883</v>
      </c>
      <c r="L16" s="61">
        <f t="shared" si="1"/>
        <v>3230</v>
      </c>
      <c r="M16" s="61">
        <f>D16+G16+J16</f>
        <v>965</v>
      </c>
      <c r="N16" s="61">
        <f>K16+H16+E16</f>
        <v>16431</v>
      </c>
      <c r="O16" s="4"/>
    </row>
    <row r="17" spans="2:14" ht="19.5" x14ac:dyDescent="0.4">
      <c r="B17" s="37" t="s">
        <v>107</v>
      </c>
      <c r="C17" s="59">
        <f t="shared" ref="C17:M17" si="2">SUM(C12:C16)</f>
        <v>4517</v>
      </c>
      <c r="D17" s="59">
        <f t="shared" si="2"/>
        <v>718</v>
      </c>
      <c r="E17" s="59">
        <f t="shared" si="2"/>
        <v>230471</v>
      </c>
      <c r="F17" s="59">
        <f t="shared" si="2"/>
        <v>4483</v>
      </c>
      <c r="G17" s="59">
        <f t="shared" si="2"/>
        <v>809</v>
      </c>
      <c r="H17" s="59">
        <f t="shared" si="2"/>
        <v>233851</v>
      </c>
      <c r="I17" s="59">
        <f t="shared" si="2"/>
        <v>4622</v>
      </c>
      <c r="J17" s="59">
        <f t="shared" si="2"/>
        <v>580</v>
      </c>
      <c r="K17" s="59">
        <f t="shared" si="2"/>
        <v>225564</v>
      </c>
      <c r="L17" s="59">
        <f t="shared" si="2"/>
        <v>13622</v>
      </c>
      <c r="M17" s="59">
        <f t="shared" si="2"/>
        <v>2107</v>
      </c>
      <c r="N17" s="59">
        <f>K17+H17+E17</f>
        <v>689886</v>
      </c>
    </row>
    <row r="18" spans="2:14" ht="15" customHeight="1" x14ac:dyDescent="0.25">
      <c r="D18" s="4"/>
      <c r="E18" s="4"/>
      <c r="F18" s="4"/>
    </row>
    <row r="20" spans="2:14" ht="15.75" customHeight="1" x14ac:dyDescent="0.25"/>
    <row r="21" spans="2:14" ht="15.75" customHeight="1" x14ac:dyDescent="0.25"/>
    <row r="22" spans="2:14" ht="15.75" customHeight="1" x14ac:dyDescent="0.25">
      <c r="J22" s="4"/>
    </row>
    <row r="23" spans="2:14" ht="15.75" customHeight="1" x14ac:dyDescent="0.25"/>
    <row r="24" spans="2:14" ht="15.75" customHeight="1" x14ac:dyDescent="0.25">
      <c r="H24" s="4"/>
      <c r="I24" s="4"/>
    </row>
    <row r="25" spans="2:14" ht="15.75" customHeight="1" x14ac:dyDescent="0.25"/>
    <row r="26" spans="2:14" ht="15.75" customHeight="1" x14ac:dyDescent="0.25"/>
    <row r="27" spans="2:14" ht="15.75" customHeight="1" x14ac:dyDescent="0.25">
      <c r="I27" s="4"/>
    </row>
    <row r="28" spans="2:14" ht="15.75" customHeight="1" x14ac:dyDescent="0.25"/>
    <row r="29" spans="2:14" ht="15.75" customHeight="1" x14ac:dyDescent="0.25"/>
    <row r="30" spans="2:14" ht="15.75" customHeight="1" x14ac:dyDescent="0.25"/>
    <row r="31" spans="2:14" ht="15.75" customHeight="1" x14ac:dyDescent="0.25"/>
    <row r="32" spans="2:1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sheetProtection algorithmName="SHA-512" hashValue="s7k/mBbacUHkVeZyIkJP4J275zXdw9l29LyI4LHrSHwhMKNWr7DYVhGIcteweuhNwscpTj4/OucKY+onmp8Jmg==" saltValue="QNyrvZ9IJM61jMeiw+O+7Q==" spinCount="100000" sheet="1" objects="1" scenarios="1"/>
  <mergeCells count="6">
    <mergeCell ref="B9:N9"/>
    <mergeCell ref="B10:B11"/>
    <mergeCell ref="C10:E10"/>
    <mergeCell ref="F10:H10"/>
    <mergeCell ref="I10:K10"/>
    <mergeCell ref="L10:N10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6:P995"/>
  <sheetViews>
    <sheetView showGridLines="0" zoomScale="98" zoomScaleNormal="98" workbookViewId="0">
      <selection activeCell="G12" sqref="G12"/>
    </sheetView>
  </sheetViews>
  <sheetFormatPr baseColWidth="10" defaultColWidth="14.42578125" defaultRowHeight="15" customHeight="1" x14ac:dyDescent="0.25"/>
  <cols>
    <col min="2" max="2" width="28" customWidth="1"/>
    <col min="3" max="3" width="14.28515625" hidden="1" customWidth="1"/>
    <col min="4" max="4" width="13" customWidth="1"/>
    <col min="5" max="5" width="10.140625" bestFit="1" customWidth="1"/>
    <col min="6" max="6" width="11.5703125" bestFit="1" customWidth="1"/>
    <col min="7" max="7" width="13.28515625" customWidth="1"/>
    <col min="8" max="8" width="10.140625" bestFit="1" customWidth="1"/>
    <col min="9" max="9" width="11.5703125" bestFit="1" customWidth="1"/>
    <col min="10" max="10" width="13.5703125" customWidth="1"/>
    <col min="11" max="11" width="10.140625" bestFit="1" customWidth="1"/>
    <col min="12" max="12" width="11.42578125" customWidth="1"/>
    <col min="13" max="13" width="14.28515625" customWidth="1"/>
    <col min="14" max="14" width="10.140625" bestFit="1" customWidth="1"/>
    <col min="15" max="15" width="11.5703125" bestFit="1" customWidth="1"/>
    <col min="16" max="32" width="10.7109375" customWidth="1"/>
  </cols>
  <sheetData>
    <row r="6" spans="1:16" ht="15" customHeight="1" x14ac:dyDescent="0.25">
      <c r="B6" s="4"/>
      <c r="C6" s="4"/>
      <c r="D6" s="4"/>
    </row>
    <row r="7" spans="1:16" ht="15" customHeight="1" x14ac:dyDescent="0.25">
      <c r="B7" s="4"/>
      <c r="C7" s="4"/>
      <c r="D7" s="4"/>
    </row>
    <row r="9" spans="1:16" ht="15" customHeight="1" x14ac:dyDescent="0.25">
      <c r="O9" s="4"/>
    </row>
    <row r="10" spans="1:16" ht="29.25" x14ac:dyDescent="0.25">
      <c r="A10" s="4"/>
      <c r="B10" s="40" t="s">
        <v>129</v>
      </c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"/>
    </row>
    <row r="11" spans="1:16" ht="15" customHeight="1" x14ac:dyDescent="0.25">
      <c r="A11" s="4"/>
      <c r="B11" s="50" t="s">
        <v>122</v>
      </c>
      <c r="C11" s="56" t="s">
        <v>126</v>
      </c>
      <c r="D11" s="56"/>
      <c r="E11" s="56"/>
      <c r="F11" s="56"/>
      <c r="G11" s="56" t="s">
        <v>127</v>
      </c>
      <c r="H11" s="56"/>
      <c r="I11" s="56"/>
      <c r="J11" s="56" t="s">
        <v>128</v>
      </c>
      <c r="K11" s="56"/>
      <c r="L11" s="56"/>
      <c r="M11" s="56" t="s">
        <v>11</v>
      </c>
      <c r="N11" s="56"/>
      <c r="O11" s="56"/>
    </row>
    <row r="12" spans="1:16" ht="69.75" customHeight="1" x14ac:dyDescent="0.25">
      <c r="A12" s="4"/>
      <c r="B12" s="50"/>
      <c r="C12" s="57" t="s">
        <v>121</v>
      </c>
      <c r="D12" s="33" t="s">
        <v>121</v>
      </c>
      <c r="E12" s="34" t="s">
        <v>120</v>
      </c>
      <c r="F12" s="34" t="s">
        <v>105</v>
      </c>
      <c r="G12" s="33" t="s">
        <v>121</v>
      </c>
      <c r="H12" s="34" t="s">
        <v>120</v>
      </c>
      <c r="I12" s="34" t="s">
        <v>105</v>
      </c>
      <c r="J12" s="33" t="s">
        <v>121</v>
      </c>
      <c r="K12" s="34" t="s">
        <v>120</v>
      </c>
      <c r="L12" s="34" t="s">
        <v>105</v>
      </c>
      <c r="M12" s="33" t="s">
        <v>121</v>
      </c>
      <c r="N12" s="34" t="s">
        <v>120</v>
      </c>
      <c r="O12" s="34" t="s">
        <v>105</v>
      </c>
    </row>
    <row r="13" spans="1:16" ht="39" x14ac:dyDescent="0.25">
      <c r="B13" s="58" t="s">
        <v>108</v>
      </c>
      <c r="C13" s="36"/>
      <c r="D13" s="36">
        <v>2526</v>
      </c>
      <c r="E13" s="36">
        <v>11</v>
      </c>
      <c r="F13" s="36">
        <v>29439</v>
      </c>
      <c r="G13" s="36">
        <v>2379</v>
      </c>
      <c r="H13" s="36">
        <v>21</v>
      </c>
      <c r="I13" s="36">
        <v>28965</v>
      </c>
      <c r="J13" s="36">
        <v>2222</v>
      </c>
      <c r="K13" s="36">
        <v>1</v>
      </c>
      <c r="L13" s="36">
        <v>27880</v>
      </c>
      <c r="M13" s="36">
        <f>+C13+G13+J13</f>
        <v>4601</v>
      </c>
      <c r="N13" s="36">
        <f>K13+H13+E13</f>
        <v>33</v>
      </c>
      <c r="O13" s="36">
        <f>F13+I13+L13</f>
        <v>86284</v>
      </c>
      <c r="P13" s="4"/>
    </row>
    <row r="14" spans="1:16" ht="19.5" x14ac:dyDescent="0.25">
      <c r="A14" s="4"/>
      <c r="B14" s="58" t="s">
        <v>109</v>
      </c>
      <c r="C14" s="36"/>
      <c r="D14" s="36">
        <v>701</v>
      </c>
      <c r="E14" s="36">
        <v>1</v>
      </c>
      <c r="F14" s="36">
        <v>4027</v>
      </c>
      <c r="G14" s="36">
        <v>789</v>
      </c>
      <c r="H14" s="36">
        <v>0</v>
      </c>
      <c r="I14" s="36">
        <v>5058</v>
      </c>
      <c r="J14" s="36">
        <v>804</v>
      </c>
      <c r="K14" s="36">
        <v>0</v>
      </c>
      <c r="L14" s="36">
        <v>5169</v>
      </c>
      <c r="M14" s="36">
        <f>+C14+G14+J14</f>
        <v>1593</v>
      </c>
      <c r="N14" s="36">
        <f>K14+H14+E14</f>
        <v>1</v>
      </c>
      <c r="O14" s="36">
        <f>F14+I14+L14</f>
        <v>14254</v>
      </c>
      <c r="P14" s="4"/>
    </row>
    <row r="15" spans="1:16" ht="39" x14ac:dyDescent="0.25">
      <c r="A15" s="4"/>
      <c r="B15" s="58" t="s">
        <v>110</v>
      </c>
      <c r="C15" s="36"/>
      <c r="D15" s="36">
        <v>1237</v>
      </c>
      <c r="E15" s="36">
        <v>1</v>
      </c>
      <c r="F15" s="36">
        <v>4874</v>
      </c>
      <c r="G15" s="36">
        <v>1276</v>
      </c>
      <c r="H15" s="36">
        <v>0</v>
      </c>
      <c r="I15" s="36">
        <v>5574</v>
      </c>
      <c r="J15" s="36">
        <v>1292</v>
      </c>
      <c r="K15" s="36">
        <v>0</v>
      </c>
      <c r="L15" s="36">
        <v>5283</v>
      </c>
      <c r="M15" s="36">
        <f>+C15+G15+J15</f>
        <v>2568</v>
      </c>
      <c r="N15" s="36">
        <f>K15+H15+E15</f>
        <v>1</v>
      </c>
      <c r="O15" s="36">
        <f>F15+I15+L15</f>
        <v>15731</v>
      </c>
    </row>
    <row r="16" spans="1:16" ht="19.5" x14ac:dyDescent="0.25">
      <c r="B16" s="58" t="s">
        <v>39</v>
      </c>
      <c r="C16" s="36"/>
      <c r="D16" s="36">
        <v>366</v>
      </c>
      <c r="E16" s="36">
        <v>1</v>
      </c>
      <c r="F16" s="36">
        <v>1426</v>
      </c>
      <c r="G16" s="36">
        <v>340</v>
      </c>
      <c r="H16" s="36">
        <v>0</v>
      </c>
      <c r="I16" s="36">
        <v>1832</v>
      </c>
      <c r="J16" s="36">
        <v>346</v>
      </c>
      <c r="K16" s="36">
        <v>0</v>
      </c>
      <c r="L16" s="36">
        <v>1680</v>
      </c>
      <c r="M16" s="36">
        <f>+C16+G16+J16</f>
        <v>686</v>
      </c>
      <c r="N16" s="36">
        <f>K16+H16+E16</f>
        <v>1</v>
      </c>
      <c r="O16" s="36">
        <f>F16+I16+L16</f>
        <v>4938</v>
      </c>
    </row>
    <row r="17" spans="2:16" ht="19.5" x14ac:dyDescent="0.4">
      <c r="B17" s="37" t="s">
        <v>107</v>
      </c>
      <c r="C17" s="37"/>
      <c r="D17" s="49">
        <f>SUM(D13:D16)</f>
        <v>4830</v>
      </c>
      <c r="E17" s="38">
        <f>SUM(E13:E16)</f>
        <v>14</v>
      </c>
      <c r="F17" s="59">
        <f>SUM(F13:F16)</f>
        <v>39766</v>
      </c>
      <c r="G17" s="59">
        <f>SUM(G13:G16)</f>
        <v>4784</v>
      </c>
      <c r="H17" s="38">
        <f t="shared" ref="H17:L17" si="0">SUM(H13:H16)</f>
        <v>21</v>
      </c>
      <c r="I17" s="38">
        <f t="shared" si="0"/>
        <v>41429</v>
      </c>
      <c r="J17" s="38">
        <f>SUM(J13:J16)</f>
        <v>4664</v>
      </c>
      <c r="K17" s="38">
        <f t="shared" si="0"/>
        <v>1</v>
      </c>
      <c r="L17" s="59">
        <f t="shared" si="0"/>
        <v>40012</v>
      </c>
      <c r="M17" s="59">
        <f>SUM(M13:M16)</f>
        <v>9448</v>
      </c>
      <c r="N17" s="59">
        <f>SUM(N13:N16)</f>
        <v>36</v>
      </c>
      <c r="O17" s="39">
        <f>SUM(O13:O16)</f>
        <v>121207</v>
      </c>
      <c r="P17" s="4"/>
    </row>
    <row r="18" spans="2:16" ht="15" customHeight="1" x14ac:dyDescent="0.25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20" spans="2:16" ht="15.75" customHeight="1" x14ac:dyDescent="0.25"/>
    <row r="21" spans="2:16" ht="15.75" customHeight="1" x14ac:dyDescent="0.25"/>
    <row r="22" spans="2:16" ht="15.75" customHeight="1" x14ac:dyDescent="0.25">
      <c r="E22" s="4"/>
    </row>
    <row r="23" spans="2:16" ht="15.75" customHeight="1" x14ac:dyDescent="0.25"/>
    <row r="24" spans="2:16" ht="15.75" customHeight="1" x14ac:dyDescent="0.25"/>
    <row r="25" spans="2:16" ht="15.75" customHeight="1" x14ac:dyDescent="0.25"/>
    <row r="26" spans="2:16" ht="15.75" customHeight="1" x14ac:dyDescent="0.25"/>
    <row r="27" spans="2:16" ht="15.75" customHeight="1" x14ac:dyDescent="0.25"/>
    <row r="28" spans="2:16" ht="15.75" customHeight="1" x14ac:dyDescent="0.25"/>
    <row r="29" spans="2:16" ht="15.75" customHeight="1" x14ac:dyDescent="0.25"/>
    <row r="30" spans="2:16" ht="15.75" customHeight="1" x14ac:dyDescent="0.25"/>
    <row r="31" spans="2:16" ht="15.75" customHeight="1" x14ac:dyDescent="0.25">
      <c r="M31" s="4"/>
    </row>
    <row r="32" spans="2:1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sheetProtection algorithmName="SHA-512" hashValue="J0QZA2HgdYdUqai+xEe3uQJYwvDTyuqo/kHENFRr37t1ggNsyU+EOu8XLlULBCJeSjFGINcwfWNYUek4KRYojg==" saltValue="bfyZR5sHOHBodFQmdFmeJA==" spinCount="100000" sheet="1" objects="1" scenarios="1"/>
  <mergeCells count="6">
    <mergeCell ref="B10:O10"/>
    <mergeCell ref="B11:B12"/>
    <mergeCell ref="C11:F11"/>
    <mergeCell ref="G11:I11"/>
    <mergeCell ref="J11:L11"/>
    <mergeCell ref="M11:O11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O995"/>
  <sheetViews>
    <sheetView showGridLines="0" topLeftCell="A5" zoomScale="80" zoomScaleNormal="80" workbookViewId="0">
      <selection activeCell="D35" sqref="D35"/>
    </sheetView>
  </sheetViews>
  <sheetFormatPr baseColWidth="10" defaultColWidth="14.42578125" defaultRowHeight="15" customHeight="1" x14ac:dyDescent="0.25"/>
  <cols>
    <col min="2" max="2" width="38.28515625" customWidth="1"/>
    <col min="3" max="3" width="13.7109375" customWidth="1"/>
    <col min="4" max="4" width="10.42578125" bestFit="1" customWidth="1"/>
    <col min="5" max="5" width="12" bestFit="1" customWidth="1"/>
    <col min="6" max="6" width="13.5703125" customWidth="1"/>
    <col min="7" max="7" width="10.28515625" bestFit="1" customWidth="1"/>
    <col min="8" max="8" width="11.85546875" bestFit="1" customWidth="1"/>
    <col min="9" max="9" width="14.140625" customWidth="1"/>
    <col min="10" max="10" width="10.28515625" bestFit="1" customWidth="1"/>
    <col min="11" max="11" width="11.85546875" bestFit="1" customWidth="1"/>
    <col min="12" max="12" width="13" customWidth="1"/>
    <col min="13" max="13" width="10.28515625" bestFit="1" customWidth="1"/>
    <col min="14" max="14" width="11.85546875" bestFit="1" customWidth="1"/>
    <col min="15" max="31" width="10.7109375" customWidth="1"/>
  </cols>
  <sheetData>
    <row r="6" spans="1:15" ht="15" customHeight="1" x14ac:dyDescent="0.25">
      <c r="B6" s="4"/>
      <c r="C6" s="4"/>
    </row>
    <row r="7" spans="1:15" ht="15" customHeight="1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ht="29.25" x14ac:dyDescent="0.55000000000000004">
      <c r="A8" s="4"/>
      <c r="B8" s="41" t="s">
        <v>130</v>
      </c>
      <c r="C8" s="41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"/>
    </row>
    <row r="9" spans="1:15" ht="15" customHeight="1" x14ac:dyDescent="0.25">
      <c r="B9" s="50" t="s">
        <v>122</v>
      </c>
      <c r="C9" s="51" t="s">
        <v>126</v>
      </c>
      <c r="D9" s="51"/>
      <c r="E9" s="51"/>
      <c r="F9" s="51" t="s">
        <v>127</v>
      </c>
      <c r="G9" s="51"/>
      <c r="H9" s="51"/>
      <c r="I9" s="51" t="s">
        <v>128</v>
      </c>
      <c r="J9" s="51"/>
      <c r="K9" s="51"/>
      <c r="L9" s="51" t="s">
        <v>11</v>
      </c>
      <c r="M9" s="51"/>
      <c r="N9" s="51"/>
      <c r="O9" s="4"/>
    </row>
    <row r="10" spans="1:15" ht="71.25" customHeight="1" x14ac:dyDescent="0.25">
      <c r="B10" s="50"/>
      <c r="C10" s="34" t="s">
        <v>121</v>
      </c>
      <c r="D10" s="34" t="s">
        <v>120</v>
      </c>
      <c r="E10" s="34" t="s">
        <v>105</v>
      </c>
      <c r="F10" s="33" t="s">
        <v>121</v>
      </c>
      <c r="G10" s="34" t="s">
        <v>120</v>
      </c>
      <c r="H10" s="34" t="s">
        <v>105</v>
      </c>
      <c r="I10" s="33" t="s">
        <v>121</v>
      </c>
      <c r="J10" s="34" t="s">
        <v>120</v>
      </c>
      <c r="K10" s="34" t="s">
        <v>105</v>
      </c>
      <c r="L10" s="33" t="s">
        <v>121</v>
      </c>
      <c r="M10" s="34" t="s">
        <v>120</v>
      </c>
      <c r="N10" s="34" t="s">
        <v>105</v>
      </c>
    </row>
    <row r="11" spans="1:15" ht="19.5" x14ac:dyDescent="0.25">
      <c r="B11" s="52" t="s">
        <v>12</v>
      </c>
      <c r="C11" s="53">
        <v>411</v>
      </c>
      <c r="D11" s="53">
        <v>46</v>
      </c>
      <c r="E11" s="53">
        <v>915</v>
      </c>
      <c r="F11" s="53">
        <v>466</v>
      </c>
      <c r="G11" s="53">
        <v>60</v>
      </c>
      <c r="H11" s="53">
        <v>927</v>
      </c>
      <c r="I11" s="53">
        <v>473</v>
      </c>
      <c r="J11" s="53">
        <v>24</v>
      </c>
      <c r="K11" s="53">
        <v>937</v>
      </c>
      <c r="L11" s="53">
        <f>+C11+F11+I11</f>
        <v>1350</v>
      </c>
      <c r="M11" s="53">
        <f>D11+G11+J11</f>
        <v>130</v>
      </c>
      <c r="N11" s="53">
        <f>E11+H11+K11</f>
        <v>2779</v>
      </c>
    </row>
    <row r="12" spans="1:15" ht="19.5" x14ac:dyDescent="0.25">
      <c r="B12" s="52" t="s">
        <v>13</v>
      </c>
      <c r="C12" s="53">
        <v>44</v>
      </c>
      <c r="D12" s="53">
        <v>15</v>
      </c>
      <c r="E12" s="53">
        <v>98</v>
      </c>
      <c r="F12" s="53">
        <v>39</v>
      </c>
      <c r="G12" s="53">
        <v>20</v>
      </c>
      <c r="H12" s="53">
        <v>64</v>
      </c>
      <c r="I12" s="53">
        <v>56</v>
      </c>
      <c r="J12" s="53">
        <v>0</v>
      </c>
      <c r="K12" s="53">
        <v>105</v>
      </c>
      <c r="L12" s="53">
        <f t="shared" ref="L12:L29" si="0">+C12+F12+I12</f>
        <v>139</v>
      </c>
      <c r="M12" s="53">
        <f t="shared" ref="M12:M29" si="1">D12+G12+J12</f>
        <v>35</v>
      </c>
      <c r="N12" s="53">
        <f t="shared" ref="N12:N29" si="2">E12+H12+K12</f>
        <v>267</v>
      </c>
    </row>
    <row r="13" spans="1:15" ht="19.5" x14ac:dyDescent="0.25">
      <c r="B13" s="52" t="s">
        <v>14</v>
      </c>
      <c r="C13" s="53">
        <v>44</v>
      </c>
      <c r="D13" s="53">
        <v>26</v>
      </c>
      <c r="E13" s="53">
        <v>70</v>
      </c>
      <c r="F13" s="53">
        <v>31</v>
      </c>
      <c r="G13" s="53">
        <v>21</v>
      </c>
      <c r="H13" s="53">
        <v>47</v>
      </c>
      <c r="I13" s="53">
        <v>37</v>
      </c>
      <c r="J13" s="53">
        <v>0</v>
      </c>
      <c r="K13" s="53">
        <v>58</v>
      </c>
      <c r="L13" s="53">
        <f t="shared" si="0"/>
        <v>112</v>
      </c>
      <c r="M13" s="53">
        <f t="shared" si="1"/>
        <v>47</v>
      </c>
      <c r="N13" s="53">
        <f t="shared" si="2"/>
        <v>175</v>
      </c>
    </row>
    <row r="14" spans="1:15" ht="19.5" x14ac:dyDescent="0.25">
      <c r="B14" s="52" t="s">
        <v>15</v>
      </c>
      <c r="C14" s="53">
        <v>496</v>
      </c>
      <c r="D14" s="53">
        <v>183</v>
      </c>
      <c r="E14" s="53">
        <v>1994</v>
      </c>
      <c r="F14" s="53">
        <v>496</v>
      </c>
      <c r="G14" s="53">
        <v>176</v>
      </c>
      <c r="H14" s="53">
        <v>1897</v>
      </c>
      <c r="I14" s="53">
        <v>452</v>
      </c>
      <c r="J14" s="53">
        <v>56</v>
      </c>
      <c r="K14" s="53">
        <v>1886</v>
      </c>
      <c r="L14" s="53">
        <f t="shared" si="0"/>
        <v>1444</v>
      </c>
      <c r="M14" s="53">
        <f t="shared" si="1"/>
        <v>415</v>
      </c>
      <c r="N14" s="53">
        <f t="shared" si="2"/>
        <v>5777</v>
      </c>
    </row>
    <row r="15" spans="1:15" ht="19.5" x14ac:dyDescent="0.25">
      <c r="B15" s="52" t="s">
        <v>16</v>
      </c>
      <c r="C15" s="53">
        <v>2460</v>
      </c>
      <c r="D15" s="53">
        <v>682</v>
      </c>
      <c r="E15" s="53">
        <v>5995</v>
      </c>
      <c r="F15" s="53">
        <v>2964</v>
      </c>
      <c r="G15" s="53">
        <v>762</v>
      </c>
      <c r="H15" s="53">
        <v>6817</v>
      </c>
      <c r="I15" s="53">
        <v>2924</v>
      </c>
      <c r="J15" s="53">
        <v>427</v>
      </c>
      <c r="K15" s="53">
        <v>6262</v>
      </c>
      <c r="L15" s="53">
        <f t="shared" si="0"/>
        <v>8348</v>
      </c>
      <c r="M15" s="53">
        <f t="shared" si="1"/>
        <v>1871</v>
      </c>
      <c r="N15" s="53">
        <f t="shared" si="2"/>
        <v>19074</v>
      </c>
    </row>
    <row r="16" spans="1:15" ht="19.5" x14ac:dyDescent="0.25">
      <c r="B16" s="52" t="s">
        <v>17</v>
      </c>
      <c r="C16" s="53">
        <v>291</v>
      </c>
      <c r="D16" s="53">
        <v>44</v>
      </c>
      <c r="E16" s="53">
        <v>671</v>
      </c>
      <c r="F16" s="53">
        <v>280</v>
      </c>
      <c r="G16" s="53">
        <v>65</v>
      </c>
      <c r="H16" s="53">
        <v>1285</v>
      </c>
      <c r="I16" s="53">
        <v>322</v>
      </c>
      <c r="J16" s="53">
        <v>16</v>
      </c>
      <c r="K16" s="53">
        <v>616</v>
      </c>
      <c r="L16" s="53">
        <f t="shared" si="0"/>
        <v>893</v>
      </c>
      <c r="M16" s="53">
        <f t="shared" si="1"/>
        <v>125</v>
      </c>
      <c r="N16" s="53">
        <f t="shared" si="2"/>
        <v>2572</v>
      </c>
    </row>
    <row r="17" spans="2:14" ht="19.5" x14ac:dyDescent="0.25">
      <c r="B17" s="52" t="s">
        <v>18</v>
      </c>
      <c r="C17" s="53">
        <v>25</v>
      </c>
      <c r="D17" s="53">
        <v>20</v>
      </c>
      <c r="E17" s="53">
        <v>47</v>
      </c>
      <c r="F17" s="53">
        <v>21</v>
      </c>
      <c r="G17" s="53">
        <v>20</v>
      </c>
      <c r="H17" s="53">
        <v>42</v>
      </c>
      <c r="I17" s="53">
        <v>20</v>
      </c>
      <c r="J17" s="53">
        <v>0</v>
      </c>
      <c r="K17" s="53">
        <v>30</v>
      </c>
      <c r="L17" s="53">
        <f t="shared" si="0"/>
        <v>66</v>
      </c>
      <c r="M17" s="53">
        <f t="shared" si="1"/>
        <v>40</v>
      </c>
      <c r="N17" s="53">
        <f t="shared" si="2"/>
        <v>119</v>
      </c>
    </row>
    <row r="18" spans="2:14" ht="19.5" x14ac:dyDescent="0.25">
      <c r="B18" s="52" t="s">
        <v>19</v>
      </c>
      <c r="C18" s="53">
        <v>81</v>
      </c>
      <c r="D18" s="53">
        <v>25</v>
      </c>
      <c r="E18" s="53">
        <v>107</v>
      </c>
      <c r="F18" s="53">
        <v>22</v>
      </c>
      <c r="G18" s="53">
        <v>21</v>
      </c>
      <c r="H18" s="53">
        <v>51</v>
      </c>
      <c r="I18" s="53">
        <v>194</v>
      </c>
      <c r="J18" s="53">
        <v>10</v>
      </c>
      <c r="K18" s="53">
        <v>232</v>
      </c>
      <c r="L18" s="53">
        <f t="shared" si="0"/>
        <v>297</v>
      </c>
      <c r="M18" s="53">
        <f t="shared" si="1"/>
        <v>56</v>
      </c>
      <c r="N18" s="53">
        <f t="shared" si="2"/>
        <v>390</v>
      </c>
    </row>
    <row r="19" spans="2:14" ht="19.5" x14ac:dyDescent="0.25">
      <c r="B19" s="52" t="s">
        <v>20</v>
      </c>
      <c r="C19" s="53">
        <v>24</v>
      </c>
      <c r="D19" s="53">
        <v>2</v>
      </c>
      <c r="E19" s="53">
        <v>54</v>
      </c>
      <c r="F19" s="53">
        <v>45</v>
      </c>
      <c r="G19" s="53">
        <v>8</v>
      </c>
      <c r="H19" s="53">
        <v>63</v>
      </c>
      <c r="I19" s="53">
        <v>47</v>
      </c>
      <c r="J19" s="53">
        <v>9</v>
      </c>
      <c r="K19" s="53">
        <v>77</v>
      </c>
      <c r="L19" s="53">
        <f t="shared" si="0"/>
        <v>116</v>
      </c>
      <c r="M19" s="53">
        <f t="shared" si="1"/>
        <v>19</v>
      </c>
      <c r="N19" s="53">
        <f t="shared" si="2"/>
        <v>194</v>
      </c>
    </row>
    <row r="20" spans="2:14" ht="19.5" x14ac:dyDescent="0.25">
      <c r="B20" s="52" t="s">
        <v>21</v>
      </c>
      <c r="C20" s="53">
        <v>2098</v>
      </c>
      <c r="D20" s="53">
        <v>383</v>
      </c>
      <c r="E20" s="53">
        <v>39892</v>
      </c>
      <c r="F20" s="53"/>
      <c r="G20" s="53">
        <v>477</v>
      </c>
      <c r="H20" s="53">
        <v>69927</v>
      </c>
      <c r="I20" s="53">
        <v>2597</v>
      </c>
      <c r="J20" s="53">
        <v>42</v>
      </c>
      <c r="K20" s="53">
        <v>80297</v>
      </c>
      <c r="L20" s="53">
        <f t="shared" si="0"/>
        <v>4695</v>
      </c>
      <c r="M20" s="53">
        <f t="shared" si="1"/>
        <v>902</v>
      </c>
      <c r="N20" s="53">
        <f t="shared" si="2"/>
        <v>190116</v>
      </c>
    </row>
    <row r="21" spans="2:14" ht="15.75" customHeight="1" x14ac:dyDescent="0.25">
      <c r="B21" s="52" t="s">
        <v>22</v>
      </c>
      <c r="C21" s="53">
        <v>0</v>
      </c>
      <c r="D21" s="53">
        <v>0</v>
      </c>
      <c r="E21" s="53">
        <v>0</v>
      </c>
      <c r="F21" s="53">
        <v>0</v>
      </c>
      <c r="G21" s="53">
        <v>0</v>
      </c>
      <c r="H21" s="53">
        <v>0</v>
      </c>
      <c r="I21" s="53">
        <v>0</v>
      </c>
      <c r="J21" s="53">
        <v>0</v>
      </c>
      <c r="K21" s="53">
        <v>0</v>
      </c>
      <c r="L21" s="53">
        <f t="shared" si="0"/>
        <v>0</v>
      </c>
      <c r="M21" s="53">
        <f t="shared" si="1"/>
        <v>0</v>
      </c>
      <c r="N21" s="53">
        <f t="shared" si="2"/>
        <v>0</v>
      </c>
    </row>
    <row r="22" spans="2:14" ht="15.75" customHeight="1" x14ac:dyDescent="0.25">
      <c r="B22" s="52" t="s">
        <v>23</v>
      </c>
      <c r="C22" s="53">
        <v>573</v>
      </c>
      <c r="D22" s="53">
        <v>6</v>
      </c>
      <c r="E22" s="53">
        <v>12812</v>
      </c>
      <c r="F22" s="53">
        <v>589</v>
      </c>
      <c r="G22" s="53">
        <v>2</v>
      </c>
      <c r="H22" s="53">
        <v>15041</v>
      </c>
      <c r="I22" s="53">
        <v>600</v>
      </c>
      <c r="J22" s="53">
        <v>5</v>
      </c>
      <c r="K22" s="53">
        <v>14215</v>
      </c>
      <c r="L22" s="53">
        <f t="shared" si="0"/>
        <v>1762</v>
      </c>
      <c r="M22" s="53">
        <f t="shared" si="1"/>
        <v>13</v>
      </c>
      <c r="N22" s="53">
        <f t="shared" si="2"/>
        <v>42068</v>
      </c>
    </row>
    <row r="23" spans="2:14" ht="15.75" customHeight="1" x14ac:dyDescent="0.25">
      <c r="B23" s="52" t="s">
        <v>24</v>
      </c>
      <c r="C23" s="53">
        <v>0</v>
      </c>
      <c r="D23" s="53">
        <v>0</v>
      </c>
      <c r="E23" s="53">
        <v>0</v>
      </c>
      <c r="F23" s="53">
        <v>0</v>
      </c>
      <c r="G23" s="53">
        <v>0</v>
      </c>
      <c r="H23" s="53">
        <v>0</v>
      </c>
      <c r="I23" s="53">
        <v>0</v>
      </c>
      <c r="J23" s="53">
        <v>0</v>
      </c>
      <c r="K23" s="53">
        <v>0</v>
      </c>
      <c r="L23" s="53">
        <f t="shared" si="0"/>
        <v>0</v>
      </c>
      <c r="M23" s="53">
        <f t="shared" si="1"/>
        <v>0</v>
      </c>
      <c r="N23" s="53">
        <f t="shared" si="2"/>
        <v>0</v>
      </c>
    </row>
    <row r="24" spans="2:14" ht="15.75" customHeight="1" x14ac:dyDescent="0.25">
      <c r="B24" s="52" t="s">
        <v>25</v>
      </c>
      <c r="C24" s="53">
        <v>1072</v>
      </c>
      <c r="D24" s="53">
        <v>85</v>
      </c>
      <c r="E24" s="53">
        <v>4738</v>
      </c>
      <c r="F24" s="53">
        <v>1143</v>
      </c>
      <c r="G24" s="53">
        <v>68</v>
      </c>
      <c r="H24" s="53">
        <v>4506</v>
      </c>
      <c r="I24" s="53">
        <v>1044</v>
      </c>
      <c r="J24" s="53">
        <v>25</v>
      </c>
      <c r="K24" s="53">
        <v>4064</v>
      </c>
      <c r="L24" s="53">
        <f t="shared" si="0"/>
        <v>3259</v>
      </c>
      <c r="M24" s="53">
        <f t="shared" si="1"/>
        <v>178</v>
      </c>
      <c r="N24" s="53">
        <f t="shared" si="2"/>
        <v>13308</v>
      </c>
    </row>
    <row r="25" spans="2:14" ht="15.75" customHeight="1" x14ac:dyDescent="0.25">
      <c r="B25" s="52" t="s">
        <v>26</v>
      </c>
      <c r="C25" s="53">
        <v>545</v>
      </c>
      <c r="D25" s="53">
        <v>34</v>
      </c>
      <c r="E25" s="53">
        <v>2920</v>
      </c>
      <c r="F25" s="53">
        <v>431</v>
      </c>
      <c r="G25" s="53">
        <v>2</v>
      </c>
      <c r="H25" s="53">
        <v>1833</v>
      </c>
      <c r="I25" s="53">
        <v>511</v>
      </c>
      <c r="J25" s="53">
        <v>2</v>
      </c>
      <c r="K25" s="53">
        <v>2623</v>
      </c>
      <c r="L25" s="53">
        <f t="shared" si="0"/>
        <v>1487</v>
      </c>
      <c r="M25" s="53">
        <f t="shared" si="1"/>
        <v>38</v>
      </c>
      <c r="N25" s="53">
        <f t="shared" si="2"/>
        <v>7376</v>
      </c>
    </row>
    <row r="26" spans="2:14" ht="15.75" customHeight="1" x14ac:dyDescent="0.25">
      <c r="B26" s="52" t="s">
        <v>46</v>
      </c>
      <c r="C26" s="53">
        <v>3670</v>
      </c>
      <c r="D26" s="53">
        <v>192</v>
      </c>
      <c r="E26" s="53">
        <v>166704</v>
      </c>
      <c r="F26" s="53">
        <v>3673</v>
      </c>
      <c r="G26" s="53">
        <v>53</v>
      </c>
      <c r="H26" s="53">
        <v>168363</v>
      </c>
      <c r="I26" s="53">
        <v>3722</v>
      </c>
      <c r="J26" s="53">
        <v>48</v>
      </c>
      <c r="K26" s="53">
        <v>166062</v>
      </c>
      <c r="L26" s="53">
        <f t="shared" si="0"/>
        <v>11065</v>
      </c>
      <c r="M26" s="53">
        <f t="shared" si="1"/>
        <v>293</v>
      </c>
      <c r="N26" s="53">
        <f t="shared" si="2"/>
        <v>501129</v>
      </c>
    </row>
    <row r="27" spans="2:14" ht="15.75" customHeight="1" x14ac:dyDescent="0.25">
      <c r="B27" s="52" t="s">
        <v>47</v>
      </c>
      <c r="C27" s="53">
        <v>4173</v>
      </c>
      <c r="D27" s="53">
        <v>4148</v>
      </c>
      <c r="E27" s="53">
        <v>9659</v>
      </c>
      <c r="F27" s="53">
        <v>4990</v>
      </c>
      <c r="G27" s="53">
        <v>4951</v>
      </c>
      <c r="H27" s="53">
        <v>11983</v>
      </c>
      <c r="I27" s="53">
        <v>5286</v>
      </c>
      <c r="J27" s="53">
        <v>3474</v>
      </c>
      <c r="K27" s="53">
        <v>12195</v>
      </c>
      <c r="L27" s="53">
        <f t="shared" si="0"/>
        <v>14449</v>
      </c>
      <c r="M27" s="53">
        <f t="shared" si="1"/>
        <v>12573</v>
      </c>
      <c r="N27" s="53">
        <f t="shared" si="2"/>
        <v>33837</v>
      </c>
    </row>
    <row r="28" spans="2:14" ht="39" x14ac:dyDescent="0.25">
      <c r="B28" s="54" t="s">
        <v>49</v>
      </c>
      <c r="C28" s="53">
        <v>1</v>
      </c>
      <c r="D28" s="53">
        <v>0</v>
      </c>
      <c r="E28" s="53">
        <v>3</v>
      </c>
      <c r="F28" s="53">
        <v>131</v>
      </c>
      <c r="G28" s="53">
        <v>0</v>
      </c>
      <c r="H28" s="53">
        <v>134</v>
      </c>
      <c r="I28" s="53">
        <v>2</v>
      </c>
      <c r="J28" s="53">
        <v>0</v>
      </c>
      <c r="K28" s="53">
        <v>2</v>
      </c>
      <c r="L28" s="53">
        <f t="shared" si="0"/>
        <v>134</v>
      </c>
      <c r="M28" s="53">
        <f t="shared" si="1"/>
        <v>0</v>
      </c>
      <c r="N28" s="53">
        <f t="shared" si="2"/>
        <v>139</v>
      </c>
    </row>
    <row r="29" spans="2:14" ht="15.75" customHeight="1" x14ac:dyDescent="0.25">
      <c r="B29" s="52" t="s">
        <v>27</v>
      </c>
      <c r="C29" s="53">
        <v>92</v>
      </c>
      <c r="D29" s="53">
        <v>22</v>
      </c>
      <c r="E29" s="53">
        <v>97</v>
      </c>
      <c r="F29" s="53">
        <v>93</v>
      </c>
      <c r="G29" s="53">
        <v>20</v>
      </c>
      <c r="H29" s="53">
        <v>98</v>
      </c>
      <c r="I29" s="53">
        <v>111</v>
      </c>
      <c r="J29" s="53">
        <v>30</v>
      </c>
      <c r="K29" s="53">
        <v>113</v>
      </c>
      <c r="L29" s="53">
        <f t="shared" si="0"/>
        <v>296</v>
      </c>
      <c r="M29" s="53">
        <f t="shared" si="1"/>
        <v>72</v>
      </c>
      <c r="N29" s="53">
        <f t="shared" si="2"/>
        <v>308</v>
      </c>
    </row>
    <row r="30" spans="2:14" ht="15.75" customHeight="1" x14ac:dyDescent="0.4">
      <c r="B30" s="37" t="s">
        <v>107</v>
      </c>
      <c r="C30" s="49">
        <f>SUM(C11:C29)</f>
        <v>16100</v>
      </c>
      <c r="D30" s="55">
        <f>SUM(D11:D29)</f>
        <v>5913</v>
      </c>
      <c r="E30" s="55">
        <f t="shared" ref="E30:K30" si="3">SUM(E11:E29)</f>
        <v>246776</v>
      </c>
      <c r="F30" s="55">
        <f>SUM(F11:F29)</f>
        <v>15414</v>
      </c>
      <c r="G30" s="55">
        <f>SUM(G11:G29)</f>
        <v>6726</v>
      </c>
      <c r="H30" s="55">
        <f t="shared" si="3"/>
        <v>283078</v>
      </c>
      <c r="I30" s="55">
        <f>SUM(I11:I29)</f>
        <v>18398</v>
      </c>
      <c r="J30" s="55">
        <f t="shared" si="3"/>
        <v>4168</v>
      </c>
      <c r="K30" s="55">
        <f t="shared" si="3"/>
        <v>289774</v>
      </c>
      <c r="L30" s="55">
        <f>SUM(L11:L29)</f>
        <v>49912</v>
      </c>
      <c r="M30" s="55">
        <f>SUM(M11:M29)</f>
        <v>16807</v>
      </c>
      <c r="N30" s="55">
        <f>SUM(N11:N29)</f>
        <v>819628</v>
      </c>
    </row>
    <row r="31" spans="2:14" ht="15.75" customHeight="1" x14ac:dyDescent="0.25">
      <c r="D31" s="4"/>
      <c r="E31" s="4"/>
      <c r="F31" s="4"/>
      <c r="G31" s="4"/>
      <c r="H31" s="4"/>
      <c r="I31" s="4"/>
      <c r="J31" s="4"/>
    </row>
    <row r="32" spans="2:14" ht="15.75" customHeight="1" x14ac:dyDescent="0.25"/>
    <row r="33" spans="9:9" ht="15.75" customHeight="1" x14ac:dyDescent="0.25"/>
    <row r="34" spans="9:9" ht="15.75" customHeight="1" x14ac:dyDescent="0.25">
      <c r="I34" s="4"/>
    </row>
    <row r="35" spans="9:9" ht="15.75" customHeight="1" x14ac:dyDescent="0.25"/>
    <row r="36" spans="9:9" ht="15.75" customHeight="1" x14ac:dyDescent="0.25"/>
    <row r="37" spans="9:9" ht="15.75" customHeight="1" x14ac:dyDescent="0.25"/>
    <row r="38" spans="9:9" ht="15.75" customHeight="1" x14ac:dyDescent="0.25"/>
    <row r="39" spans="9:9" ht="15.75" customHeight="1" x14ac:dyDescent="0.25"/>
    <row r="40" spans="9:9" ht="15.75" customHeight="1" x14ac:dyDescent="0.25"/>
    <row r="41" spans="9:9" ht="15.75" customHeight="1" x14ac:dyDescent="0.25"/>
    <row r="42" spans="9:9" ht="15.75" customHeight="1" x14ac:dyDescent="0.25"/>
    <row r="43" spans="9:9" ht="15.75" customHeight="1" x14ac:dyDescent="0.25"/>
    <row r="44" spans="9:9" ht="15.75" customHeight="1" x14ac:dyDescent="0.25"/>
    <row r="45" spans="9:9" ht="15.75" customHeight="1" x14ac:dyDescent="0.25"/>
    <row r="46" spans="9:9" ht="15.75" customHeight="1" x14ac:dyDescent="0.25"/>
    <row r="47" spans="9:9" ht="15.75" customHeight="1" x14ac:dyDescent="0.25"/>
    <row r="48" spans="9:9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sheetProtection algorithmName="SHA-512" hashValue="vuzPO3bc0wF8xDHyMV6DJ5VJCr8mdIGH10sV10NF0uAsHtXjRerxbJoOfREHwhntS+B8f91j9DXzLSqBDXf4BA==" saltValue="jFcqDtznhxl4XJBTIV4aUw==" spinCount="100000" sheet="1" objects="1" scenarios="1"/>
  <mergeCells count="6">
    <mergeCell ref="B8:N8"/>
    <mergeCell ref="B9:B10"/>
    <mergeCell ref="C9:E9"/>
    <mergeCell ref="I9:K9"/>
    <mergeCell ref="F9:H9"/>
    <mergeCell ref="L9:N9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6:O995"/>
  <sheetViews>
    <sheetView showGridLines="0" zoomScale="80" zoomScaleNormal="80" workbookViewId="0">
      <selection activeCell="F27" sqref="F27"/>
    </sheetView>
  </sheetViews>
  <sheetFormatPr baseColWidth="10" defaultColWidth="14.42578125" defaultRowHeight="15" customHeight="1" x14ac:dyDescent="0.25"/>
  <cols>
    <col min="2" max="2" width="29" customWidth="1"/>
    <col min="3" max="3" width="13.7109375" customWidth="1"/>
    <col min="4" max="4" width="10.140625" bestFit="1" customWidth="1"/>
    <col min="5" max="5" width="11.42578125" customWidth="1"/>
    <col min="6" max="6" width="13.28515625" customWidth="1"/>
    <col min="7" max="7" width="10.140625" bestFit="1" customWidth="1"/>
    <col min="8" max="8" width="11.5703125" customWidth="1"/>
    <col min="9" max="9" width="13.42578125" customWidth="1"/>
    <col min="10" max="10" width="10.140625" bestFit="1" customWidth="1"/>
    <col min="11" max="11" width="11.7109375" customWidth="1"/>
    <col min="12" max="12" width="13.5703125" customWidth="1"/>
    <col min="13" max="13" width="10.5703125" bestFit="1" customWidth="1"/>
    <col min="14" max="14" width="12" customWidth="1"/>
    <col min="15" max="31" width="10.7109375" customWidth="1"/>
  </cols>
  <sheetData>
    <row r="6" spans="2:15" ht="15" customHeight="1" x14ac:dyDescent="0.25">
      <c r="B6" s="4"/>
      <c r="C6" s="4"/>
    </row>
    <row r="7" spans="2:15" ht="15" customHeight="1" x14ac:dyDescent="0.25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2:15" ht="15" customHeight="1" x14ac:dyDescent="0.25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2:15" ht="29.25" x14ac:dyDescent="0.55000000000000004">
      <c r="B9" s="41" t="s">
        <v>132</v>
      </c>
      <c r="C9" s="41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"/>
    </row>
    <row r="10" spans="2:15" ht="19.5" customHeight="1" x14ac:dyDescent="0.25">
      <c r="B10" s="31" t="s">
        <v>122</v>
      </c>
      <c r="C10" s="48" t="s">
        <v>126</v>
      </c>
      <c r="D10" s="48"/>
      <c r="E10" s="48"/>
      <c r="F10" s="48" t="s">
        <v>127</v>
      </c>
      <c r="G10" s="48"/>
      <c r="H10" s="48"/>
      <c r="I10" s="48" t="s">
        <v>128</v>
      </c>
      <c r="J10" s="48"/>
      <c r="K10" s="48"/>
      <c r="L10" s="48" t="s">
        <v>11</v>
      </c>
      <c r="M10" s="48"/>
      <c r="N10" s="48"/>
      <c r="O10" s="4"/>
    </row>
    <row r="11" spans="2:15" ht="78" x14ac:dyDescent="0.25">
      <c r="B11" s="32"/>
      <c r="C11" s="34" t="s">
        <v>121</v>
      </c>
      <c r="D11" s="34" t="s">
        <v>120</v>
      </c>
      <c r="E11" s="34" t="s">
        <v>105</v>
      </c>
      <c r="F11" s="34" t="s">
        <v>121</v>
      </c>
      <c r="G11" s="34" t="s">
        <v>120</v>
      </c>
      <c r="H11" s="34" t="s">
        <v>105</v>
      </c>
      <c r="I11" s="34" t="s">
        <v>121</v>
      </c>
      <c r="J11" s="34" t="s">
        <v>120</v>
      </c>
      <c r="K11" s="34" t="s">
        <v>105</v>
      </c>
      <c r="L11" s="34" t="s">
        <v>121</v>
      </c>
      <c r="M11" s="34" t="s">
        <v>120</v>
      </c>
      <c r="N11" s="34" t="s">
        <v>105</v>
      </c>
      <c r="O11" s="4"/>
    </row>
    <row r="12" spans="2:15" ht="39" x14ac:dyDescent="0.25">
      <c r="B12" s="35" t="s">
        <v>111</v>
      </c>
      <c r="C12" s="36">
        <v>6945</v>
      </c>
      <c r="D12" s="36">
        <v>6945</v>
      </c>
      <c r="E12" s="36">
        <v>6945</v>
      </c>
      <c r="F12" s="36">
        <v>6945</v>
      </c>
      <c r="G12" s="36">
        <v>6945</v>
      </c>
      <c r="H12" s="36">
        <v>6945</v>
      </c>
      <c r="I12" s="36">
        <v>6945</v>
      </c>
      <c r="J12" s="36">
        <v>6945</v>
      </c>
      <c r="K12" s="36">
        <v>6945</v>
      </c>
      <c r="L12" s="36">
        <f>SUM(C12+F12+I12)</f>
        <v>20835</v>
      </c>
      <c r="M12" s="36">
        <f>SUM(D12+G12+J12)</f>
        <v>20835</v>
      </c>
      <c r="N12" s="36">
        <f>E12+H12+K12</f>
        <v>20835</v>
      </c>
      <c r="O12" s="4"/>
    </row>
    <row r="13" spans="2:15" ht="58.5" x14ac:dyDescent="0.25">
      <c r="B13" s="35" t="s">
        <v>112</v>
      </c>
      <c r="C13" s="36">
        <v>6621</v>
      </c>
      <c r="D13" s="36">
        <v>6</v>
      </c>
      <c r="E13" s="36">
        <v>6621</v>
      </c>
      <c r="F13" s="36">
        <v>6621</v>
      </c>
      <c r="G13" s="36">
        <v>9</v>
      </c>
      <c r="H13" s="36">
        <v>6621</v>
      </c>
      <c r="I13" s="36">
        <v>6621</v>
      </c>
      <c r="J13" s="36">
        <v>0</v>
      </c>
      <c r="K13" s="36">
        <v>6621</v>
      </c>
      <c r="L13" s="36">
        <f>SUM(C13+F13+I13)</f>
        <v>19863</v>
      </c>
      <c r="M13" s="36">
        <f>J13+G13+D13</f>
        <v>15</v>
      </c>
      <c r="N13" s="36">
        <f>E13+H13+K13</f>
        <v>19863</v>
      </c>
      <c r="O13" s="4"/>
    </row>
    <row r="14" spans="2:15" ht="19.5" x14ac:dyDescent="0.25">
      <c r="B14" s="44" t="s">
        <v>38</v>
      </c>
      <c r="C14" s="36">
        <v>7085</v>
      </c>
      <c r="D14" s="36">
        <v>695</v>
      </c>
      <c r="E14" s="36">
        <v>7132</v>
      </c>
      <c r="F14" s="36">
        <v>8469</v>
      </c>
      <c r="G14" s="36">
        <v>815</v>
      </c>
      <c r="H14" s="36">
        <v>8636</v>
      </c>
      <c r="I14" s="36">
        <v>3351</v>
      </c>
      <c r="J14" s="36">
        <v>0</v>
      </c>
      <c r="K14" s="36">
        <v>3370</v>
      </c>
      <c r="L14" s="36">
        <f t="shared" ref="L14" si="0">SUM(C14+F14+I14)</f>
        <v>18905</v>
      </c>
      <c r="M14" s="36">
        <f>D14+G14+J14</f>
        <v>1510</v>
      </c>
      <c r="N14" s="36">
        <f>E14+H14+K14</f>
        <v>19138</v>
      </c>
      <c r="O14" s="4"/>
    </row>
    <row r="15" spans="2:15" ht="19.5" x14ac:dyDescent="0.4">
      <c r="B15" s="37" t="s">
        <v>107</v>
      </c>
      <c r="C15" s="49">
        <f t="shared" ref="C15:I15" si="1">SUM(C12:C14)</f>
        <v>20651</v>
      </c>
      <c r="D15" s="38">
        <f t="shared" si="1"/>
        <v>7646</v>
      </c>
      <c r="E15" s="38">
        <f t="shared" si="1"/>
        <v>20698</v>
      </c>
      <c r="F15" s="38">
        <f t="shared" si="1"/>
        <v>22035</v>
      </c>
      <c r="G15" s="38">
        <f t="shared" si="1"/>
        <v>7769</v>
      </c>
      <c r="H15" s="38">
        <f t="shared" si="1"/>
        <v>22202</v>
      </c>
      <c r="I15" s="38">
        <f t="shared" si="1"/>
        <v>16917</v>
      </c>
      <c r="J15" s="38">
        <f t="shared" ref="J15:K15" si="2">SUM(J12:J14)</f>
        <v>6945</v>
      </c>
      <c r="K15" s="38">
        <f t="shared" si="2"/>
        <v>16936</v>
      </c>
      <c r="L15" s="38">
        <f>SUM(L12:L14)</f>
        <v>59603</v>
      </c>
      <c r="M15" s="39">
        <f>SUM(M12:M14)</f>
        <v>22360</v>
      </c>
      <c r="N15" s="39">
        <f>SUM(N12:N14)</f>
        <v>59836</v>
      </c>
      <c r="O15" s="4"/>
    </row>
    <row r="16" spans="2:15" ht="15" customHeight="1" x14ac:dyDescent="0.25">
      <c r="N16" s="4"/>
      <c r="O16" s="4"/>
    </row>
    <row r="17" spans="5:15" ht="15" customHeight="1" x14ac:dyDescent="0.25">
      <c r="N17" s="4"/>
      <c r="O17" s="4"/>
    </row>
    <row r="18" spans="5:15" ht="15.75" customHeight="1" x14ac:dyDescent="0.25">
      <c r="N18" s="4"/>
    </row>
    <row r="19" spans="5:15" ht="15.75" customHeight="1" x14ac:dyDescent="0.25"/>
    <row r="20" spans="5:15" ht="15.75" customHeight="1" x14ac:dyDescent="0.25"/>
    <row r="21" spans="5:15" ht="15.75" customHeight="1" x14ac:dyDescent="0.25"/>
    <row r="22" spans="5:15" ht="15.75" customHeight="1" x14ac:dyDescent="0.25"/>
    <row r="23" spans="5:15" ht="15.75" customHeight="1" x14ac:dyDescent="0.25">
      <c r="F23" s="4"/>
    </row>
    <row r="24" spans="5:15" ht="15.75" customHeight="1" x14ac:dyDescent="0.25">
      <c r="E24" s="7"/>
      <c r="F24" s="7"/>
    </row>
    <row r="25" spans="5:15" ht="15.75" customHeight="1" x14ac:dyDescent="0.25"/>
    <row r="26" spans="5:15" ht="15.75" customHeight="1" x14ac:dyDescent="0.25"/>
    <row r="27" spans="5:15" ht="15.75" customHeight="1" x14ac:dyDescent="0.25"/>
    <row r="28" spans="5:15" ht="15.75" customHeight="1" x14ac:dyDescent="0.25"/>
    <row r="29" spans="5:15" ht="15.75" customHeight="1" x14ac:dyDescent="0.25"/>
    <row r="30" spans="5:15" ht="15.75" customHeight="1" x14ac:dyDescent="0.25"/>
    <row r="31" spans="5:15" ht="15.75" customHeight="1" x14ac:dyDescent="0.25"/>
    <row r="32" spans="5:1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sheetProtection algorithmName="SHA-512" hashValue="maM8Cn8gMRoP3XC5ZpfAMHE/OPJLu9wk4R9IbpWHE7nPU6z7UC3r8UOZ83XqpkAMF2u+5gWdsLrBavfTRzwBLQ==" saltValue="ogrKv45bA00FTygz4OwdTw==" spinCount="100000" sheet="1" objects="1" scenarios="1"/>
  <mergeCells count="6">
    <mergeCell ref="B9:N9"/>
    <mergeCell ref="B10:B11"/>
    <mergeCell ref="L10:N10"/>
    <mergeCell ref="C10:E10"/>
    <mergeCell ref="F10:H10"/>
    <mergeCell ref="I10:K10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O1000"/>
  <sheetViews>
    <sheetView showGridLines="0" zoomScale="80" zoomScaleNormal="80" workbookViewId="0">
      <selection activeCell="N26" sqref="N26"/>
    </sheetView>
  </sheetViews>
  <sheetFormatPr baseColWidth="10" defaultColWidth="14.42578125" defaultRowHeight="15" customHeight="1" x14ac:dyDescent="0.25"/>
  <cols>
    <col min="1" max="1" width="10.7109375" customWidth="1"/>
    <col min="2" max="2" width="35.28515625" customWidth="1"/>
    <col min="3" max="3" width="13.140625" customWidth="1"/>
    <col min="4" max="4" width="10.140625" bestFit="1" customWidth="1"/>
    <col min="5" max="5" width="11.42578125" customWidth="1"/>
    <col min="6" max="6" width="13.140625" customWidth="1"/>
    <col min="7" max="7" width="10.140625" bestFit="1" customWidth="1"/>
    <col min="8" max="8" width="11.5703125" bestFit="1" customWidth="1"/>
    <col min="9" max="9" width="13.5703125" customWidth="1"/>
    <col min="10" max="10" width="10.140625" bestFit="1" customWidth="1"/>
    <col min="11" max="11" width="11.42578125" customWidth="1"/>
    <col min="12" max="12" width="13.42578125" customWidth="1"/>
    <col min="13" max="13" width="10.140625" bestFit="1" customWidth="1"/>
    <col min="14" max="14" width="11.5703125" customWidth="1"/>
    <col min="15" max="30" width="10.7109375" customWidth="1"/>
  </cols>
  <sheetData>
    <row r="5" spans="2:15" ht="15" customHeight="1" x14ac:dyDescent="0.25">
      <c r="G5" s="4"/>
    </row>
    <row r="7" spans="2:15" ht="29.25" x14ac:dyDescent="0.55000000000000004">
      <c r="B7" s="41" t="s">
        <v>131</v>
      </c>
      <c r="C7" s="41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"/>
    </row>
    <row r="8" spans="2:15" ht="15" customHeight="1" x14ac:dyDescent="0.25">
      <c r="B8" s="31" t="s">
        <v>122</v>
      </c>
      <c r="C8" s="43" t="s">
        <v>126</v>
      </c>
      <c r="D8" s="43"/>
      <c r="E8" s="43"/>
      <c r="F8" s="43" t="s">
        <v>127</v>
      </c>
      <c r="G8" s="43"/>
      <c r="H8" s="43"/>
      <c r="I8" s="43" t="s">
        <v>128</v>
      </c>
      <c r="J8" s="43"/>
      <c r="K8" s="43"/>
      <c r="L8" s="43" t="s">
        <v>11</v>
      </c>
      <c r="M8" s="43"/>
      <c r="N8" s="43"/>
    </row>
    <row r="9" spans="2:15" ht="97.5" x14ac:dyDescent="0.25">
      <c r="B9" s="32"/>
      <c r="C9" s="33" t="s">
        <v>121</v>
      </c>
      <c r="D9" s="34" t="s">
        <v>120</v>
      </c>
      <c r="E9" s="10" t="s">
        <v>105</v>
      </c>
      <c r="F9" s="33" t="s">
        <v>121</v>
      </c>
      <c r="G9" s="34" t="s">
        <v>120</v>
      </c>
      <c r="H9" s="10" t="s">
        <v>105</v>
      </c>
      <c r="I9" s="33" t="s">
        <v>121</v>
      </c>
      <c r="J9" s="34" t="s">
        <v>120</v>
      </c>
      <c r="K9" s="10" t="s">
        <v>105</v>
      </c>
      <c r="L9" s="33" t="s">
        <v>121</v>
      </c>
      <c r="M9" s="33" t="s">
        <v>120</v>
      </c>
      <c r="N9" s="33" t="s">
        <v>105</v>
      </c>
    </row>
    <row r="10" spans="2:15" ht="19.5" x14ac:dyDescent="0.25">
      <c r="B10" s="44" t="s">
        <v>32</v>
      </c>
      <c r="C10" s="36">
        <v>6</v>
      </c>
      <c r="D10" s="36">
        <v>3</v>
      </c>
      <c r="E10" s="36">
        <v>8</v>
      </c>
      <c r="F10" s="36">
        <v>254</v>
      </c>
      <c r="G10" s="36">
        <v>0</v>
      </c>
      <c r="H10" s="36">
        <v>6</v>
      </c>
      <c r="I10" s="36">
        <v>13</v>
      </c>
      <c r="J10" s="36">
        <v>0</v>
      </c>
      <c r="K10" s="36">
        <v>14</v>
      </c>
      <c r="L10" s="45">
        <f>I10+F10+C10</f>
        <v>273</v>
      </c>
      <c r="M10" s="45">
        <f>J10+G10+D10</f>
        <v>3</v>
      </c>
      <c r="N10" s="36">
        <f>E10+H10+K10</f>
        <v>28</v>
      </c>
    </row>
    <row r="11" spans="2:15" ht="19.5" x14ac:dyDescent="0.25">
      <c r="B11" s="44" t="s">
        <v>33</v>
      </c>
      <c r="C11" s="36">
        <v>173</v>
      </c>
      <c r="D11" s="36">
        <v>23</v>
      </c>
      <c r="E11" s="36">
        <v>208</v>
      </c>
      <c r="F11" s="36">
        <v>254</v>
      </c>
      <c r="G11" s="36">
        <v>52</v>
      </c>
      <c r="H11" s="36">
        <v>307</v>
      </c>
      <c r="I11" s="36">
        <v>303</v>
      </c>
      <c r="J11" s="36">
        <v>30</v>
      </c>
      <c r="K11" s="36">
        <v>321</v>
      </c>
      <c r="L11" s="45">
        <f t="shared" ref="L11:L15" si="0">I11+F11+C11</f>
        <v>730</v>
      </c>
      <c r="M11" s="45">
        <f t="shared" ref="M11:M15" si="1">J11+G11+D11</f>
        <v>105</v>
      </c>
      <c r="N11" s="36">
        <f>E11+H11+K11</f>
        <v>836</v>
      </c>
    </row>
    <row r="12" spans="2:15" ht="19.5" x14ac:dyDescent="0.25">
      <c r="B12" s="44" t="s">
        <v>34</v>
      </c>
      <c r="C12" s="36">
        <v>7</v>
      </c>
      <c r="D12" s="36">
        <v>0</v>
      </c>
      <c r="E12" s="36">
        <v>7</v>
      </c>
      <c r="F12" s="36">
        <v>7</v>
      </c>
      <c r="G12" s="36">
        <v>1</v>
      </c>
      <c r="H12" s="36">
        <v>7</v>
      </c>
      <c r="I12" s="36">
        <v>0</v>
      </c>
      <c r="J12" s="36">
        <v>0</v>
      </c>
      <c r="K12" s="36">
        <v>0</v>
      </c>
      <c r="L12" s="45">
        <f>I12+F12+C12</f>
        <v>14</v>
      </c>
      <c r="M12" s="45">
        <f t="shared" si="1"/>
        <v>1</v>
      </c>
      <c r="N12" s="36">
        <f t="shared" ref="N12:N15" si="2">E12+H12+K12</f>
        <v>14</v>
      </c>
    </row>
    <row r="13" spans="2:15" ht="19.5" x14ac:dyDescent="0.25">
      <c r="B13" s="44" t="s">
        <v>35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45">
        <f t="shared" si="0"/>
        <v>0</v>
      </c>
      <c r="M13" s="45">
        <f t="shared" si="1"/>
        <v>0</v>
      </c>
      <c r="N13" s="36">
        <f t="shared" si="2"/>
        <v>0</v>
      </c>
    </row>
    <row r="14" spans="2:15" ht="19.5" x14ac:dyDescent="0.25">
      <c r="B14" s="44" t="s">
        <v>36</v>
      </c>
      <c r="C14" s="36">
        <v>41</v>
      </c>
      <c r="D14" s="36">
        <v>4</v>
      </c>
      <c r="E14" s="36">
        <v>43</v>
      </c>
      <c r="F14" s="36">
        <v>45</v>
      </c>
      <c r="G14" s="36">
        <v>4</v>
      </c>
      <c r="H14" s="36">
        <v>54</v>
      </c>
      <c r="I14" s="36">
        <v>15</v>
      </c>
      <c r="J14" s="36">
        <v>1</v>
      </c>
      <c r="K14" s="36">
        <v>15</v>
      </c>
      <c r="L14" s="45">
        <f t="shared" si="0"/>
        <v>101</v>
      </c>
      <c r="M14" s="45">
        <f t="shared" si="1"/>
        <v>9</v>
      </c>
      <c r="N14" s="36">
        <f t="shared" si="2"/>
        <v>112</v>
      </c>
    </row>
    <row r="15" spans="2:15" ht="39" x14ac:dyDescent="0.25">
      <c r="B15" s="35" t="s">
        <v>37</v>
      </c>
      <c r="C15" s="36">
        <v>3449</v>
      </c>
      <c r="D15" s="36">
        <v>54</v>
      </c>
      <c r="E15" s="36">
        <v>6060</v>
      </c>
      <c r="F15" s="36">
        <v>5350</v>
      </c>
      <c r="G15" s="36">
        <v>1</v>
      </c>
      <c r="H15" s="36">
        <v>8627</v>
      </c>
      <c r="I15" s="36">
        <v>4162</v>
      </c>
      <c r="J15" s="36">
        <v>0</v>
      </c>
      <c r="K15" s="36">
        <v>7236</v>
      </c>
      <c r="L15" s="45">
        <f t="shared" si="0"/>
        <v>12961</v>
      </c>
      <c r="M15" s="45">
        <f t="shared" si="1"/>
        <v>55</v>
      </c>
      <c r="N15" s="36">
        <f t="shared" si="2"/>
        <v>21923</v>
      </c>
    </row>
    <row r="16" spans="2:15" ht="19.5" x14ac:dyDescent="0.4">
      <c r="B16" s="46" t="s">
        <v>107</v>
      </c>
      <c r="C16" s="47">
        <f>SUM(C10:C15)</f>
        <v>3676</v>
      </c>
      <c r="D16" s="38">
        <f>SUM(D10:D15)</f>
        <v>84</v>
      </c>
      <c r="E16" s="38">
        <f t="shared" ref="E16:K16" si="3">SUM(E10:E15)</f>
        <v>6326</v>
      </c>
      <c r="F16" s="38">
        <f>SUM(F10:F15)</f>
        <v>5910</v>
      </c>
      <c r="G16" s="38">
        <f t="shared" si="3"/>
        <v>58</v>
      </c>
      <c r="H16" s="38">
        <f t="shared" si="3"/>
        <v>9001</v>
      </c>
      <c r="I16" s="38">
        <f>SUM(I10:I15)</f>
        <v>4493</v>
      </c>
      <c r="J16" s="38">
        <f t="shared" si="3"/>
        <v>31</v>
      </c>
      <c r="K16" s="38">
        <f t="shared" si="3"/>
        <v>7586</v>
      </c>
      <c r="L16" s="39">
        <f>SUM(L10:L15)</f>
        <v>14079</v>
      </c>
      <c r="M16" s="39">
        <f>SUM(M10:M15)</f>
        <v>173</v>
      </c>
      <c r="N16" s="39">
        <f>SUM(N10:N15)</f>
        <v>22913</v>
      </c>
    </row>
    <row r="17" spans="2:14" ht="15" customHeight="1" x14ac:dyDescent="0.25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21" spans="2:14" ht="15.75" customHeight="1" x14ac:dyDescent="0.25"/>
    <row r="22" spans="2:14" ht="15.75" customHeight="1" x14ac:dyDescent="0.25"/>
    <row r="23" spans="2:14" ht="15.75" customHeight="1" x14ac:dyDescent="0.25"/>
    <row r="24" spans="2:14" ht="15.75" customHeight="1" x14ac:dyDescent="0.25"/>
    <row r="25" spans="2:14" ht="15.75" customHeight="1" x14ac:dyDescent="0.25"/>
    <row r="26" spans="2:14" ht="15.75" customHeight="1" x14ac:dyDescent="0.25"/>
    <row r="27" spans="2:14" ht="15.75" customHeight="1" x14ac:dyDescent="0.25"/>
    <row r="28" spans="2:14" ht="15.75" customHeight="1" x14ac:dyDescent="0.25"/>
    <row r="29" spans="2:14" ht="15.75" customHeight="1" x14ac:dyDescent="0.25"/>
    <row r="30" spans="2:14" ht="15.75" customHeight="1" x14ac:dyDescent="0.25"/>
    <row r="31" spans="2:14" ht="15.75" customHeight="1" x14ac:dyDescent="0.25"/>
    <row r="32" spans="2:14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35bBo5rq9vICTVzzERyFi0xJt7/8OUWyqG/CZKIjtbOj3U/iQEvctMdZeqGUQ4Odzlh92egTtUoRpdTcBZ67wA==" saltValue="MueTLscwxIG8CQcuE/z2zQ==" spinCount="100000" sheet="1" objects="1" scenarios="1"/>
  <mergeCells count="6">
    <mergeCell ref="B7:N7"/>
    <mergeCell ref="B8:B9"/>
    <mergeCell ref="C8:E8"/>
    <mergeCell ref="F8:H8"/>
    <mergeCell ref="I8:K8"/>
    <mergeCell ref="L8:N8"/>
  </mergeCells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5:P1000"/>
  <sheetViews>
    <sheetView showGridLines="0" zoomScale="80" zoomScaleNormal="80" workbookViewId="0">
      <selection activeCell="M9" sqref="M9"/>
    </sheetView>
  </sheetViews>
  <sheetFormatPr baseColWidth="10" defaultColWidth="14.42578125" defaultRowHeight="15" customHeight="1" x14ac:dyDescent="0.25"/>
  <cols>
    <col min="3" max="3" width="32.140625" customWidth="1"/>
    <col min="4" max="4" width="13.85546875" customWidth="1"/>
    <col min="5" max="5" width="10.140625" bestFit="1" customWidth="1"/>
    <col min="6" max="6" width="11.42578125" customWidth="1"/>
    <col min="7" max="7" width="14.28515625" customWidth="1"/>
    <col min="8" max="8" width="10.140625" bestFit="1" customWidth="1"/>
    <col min="9" max="9" width="11.5703125" bestFit="1" customWidth="1"/>
    <col min="10" max="10" width="13.5703125" customWidth="1"/>
    <col min="11" max="11" width="10.140625" bestFit="1" customWidth="1"/>
    <col min="12" max="12" width="12.140625" customWidth="1"/>
    <col min="13" max="13" width="13.42578125" customWidth="1"/>
    <col min="14" max="14" width="10.140625" bestFit="1" customWidth="1"/>
    <col min="15" max="15" width="11.5703125" customWidth="1"/>
    <col min="16" max="32" width="10.7109375" customWidth="1"/>
  </cols>
  <sheetData>
    <row r="5" spans="2:16" ht="29.25" x14ac:dyDescent="0.25">
      <c r="B5" s="4"/>
      <c r="C5" s="40" t="s">
        <v>133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"/>
    </row>
    <row r="6" spans="2:16" ht="15" customHeight="1" x14ac:dyDescent="0.25">
      <c r="B6" s="4"/>
      <c r="C6" s="31" t="s">
        <v>122</v>
      </c>
      <c r="D6" s="30" t="s">
        <v>126</v>
      </c>
      <c r="E6" s="30"/>
      <c r="F6" s="30"/>
      <c r="G6" s="30" t="s">
        <v>127</v>
      </c>
      <c r="H6" s="30"/>
      <c r="I6" s="30"/>
      <c r="J6" s="30" t="s">
        <v>128</v>
      </c>
      <c r="K6" s="30"/>
      <c r="L6" s="30"/>
      <c r="M6" s="30" t="s">
        <v>11</v>
      </c>
      <c r="N6" s="30"/>
      <c r="O6" s="30"/>
      <c r="P6" s="4"/>
    </row>
    <row r="7" spans="2:16" ht="78" x14ac:dyDescent="0.25">
      <c r="B7" s="4"/>
      <c r="C7" s="32"/>
      <c r="D7" s="33" t="s">
        <v>121</v>
      </c>
      <c r="E7" s="34" t="s">
        <v>120</v>
      </c>
      <c r="F7" s="10" t="s">
        <v>105</v>
      </c>
      <c r="G7" s="33" t="s">
        <v>121</v>
      </c>
      <c r="H7" s="34" t="s">
        <v>120</v>
      </c>
      <c r="I7" s="10" t="s">
        <v>105</v>
      </c>
      <c r="J7" s="33" t="s">
        <v>121</v>
      </c>
      <c r="K7" s="34" t="s">
        <v>120</v>
      </c>
      <c r="L7" s="10" t="s">
        <v>105</v>
      </c>
      <c r="M7" s="33" t="s">
        <v>121</v>
      </c>
      <c r="N7" s="33" t="s">
        <v>120</v>
      </c>
      <c r="O7" s="33" t="s">
        <v>105</v>
      </c>
    </row>
    <row r="8" spans="2:16" ht="58.5" x14ac:dyDescent="0.25">
      <c r="C8" s="35" t="s">
        <v>45</v>
      </c>
      <c r="D8" s="36">
        <v>2992</v>
      </c>
      <c r="E8" s="36">
        <v>291</v>
      </c>
      <c r="F8" s="36">
        <v>3025</v>
      </c>
      <c r="G8" s="36">
        <v>4925</v>
      </c>
      <c r="H8" s="36">
        <v>383</v>
      </c>
      <c r="I8" s="36">
        <v>4938</v>
      </c>
      <c r="J8" s="36">
        <v>3540</v>
      </c>
      <c r="K8" s="36">
        <v>306</v>
      </c>
      <c r="L8" s="36">
        <v>3561</v>
      </c>
      <c r="M8" s="36">
        <f>J8+G8+D8</f>
        <v>11457</v>
      </c>
      <c r="N8" s="36">
        <f>K8+H8+E8</f>
        <v>980</v>
      </c>
      <c r="O8" s="36">
        <f>F8+I8+L8</f>
        <v>11524</v>
      </c>
      <c r="P8" s="4"/>
    </row>
    <row r="9" spans="2:16" ht="19.5" x14ac:dyDescent="0.25">
      <c r="C9" s="35" t="s">
        <v>40</v>
      </c>
      <c r="D9" s="36">
        <v>3820</v>
      </c>
      <c r="E9" s="36">
        <v>1184</v>
      </c>
      <c r="F9" s="36">
        <v>4730</v>
      </c>
      <c r="G9" s="36">
        <v>3999</v>
      </c>
      <c r="H9" s="36">
        <v>1132</v>
      </c>
      <c r="I9" s="36">
        <v>4989</v>
      </c>
      <c r="J9" s="36">
        <v>4717</v>
      </c>
      <c r="K9" s="36">
        <v>1090</v>
      </c>
      <c r="L9" s="36">
        <v>5844</v>
      </c>
      <c r="M9" s="36">
        <f t="shared" ref="M9:M12" si="0">J9+G9+D9</f>
        <v>12536</v>
      </c>
      <c r="N9" s="36">
        <f>K9+H9+E9</f>
        <v>3406</v>
      </c>
      <c r="O9" s="36">
        <f>F9+I9+L9</f>
        <v>15563</v>
      </c>
    </row>
    <row r="10" spans="2:16" ht="19.5" x14ac:dyDescent="0.25">
      <c r="C10" s="35" t="s">
        <v>41</v>
      </c>
      <c r="D10" s="36">
        <v>8944</v>
      </c>
      <c r="E10" s="36">
        <v>2286</v>
      </c>
      <c r="F10" s="36">
        <v>8944</v>
      </c>
      <c r="G10" s="36">
        <v>15899</v>
      </c>
      <c r="H10" s="36">
        <v>6431</v>
      </c>
      <c r="I10" s="36">
        <v>15899</v>
      </c>
      <c r="J10" s="36">
        <v>9273</v>
      </c>
      <c r="K10" s="36">
        <v>1804</v>
      </c>
      <c r="L10" s="36">
        <v>9273</v>
      </c>
      <c r="M10" s="36">
        <f t="shared" si="0"/>
        <v>34116</v>
      </c>
      <c r="N10" s="36">
        <f>K10+H10+E10</f>
        <v>10521</v>
      </c>
      <c r="O10" s="36">
        <f>F10+I10+L10</f>
        <v>34116</v>
      </c>
    </row>
    <row r="11" spans="2:16" ht="39" x14ac:dyDescent="0.25">
      <c r="C11" s="35" t="s">
        <v>42</v>
      </c>
      <c r="D11" s="36">
        <v>1</v>
      </c>
      <c r="E11" s="36">
        <v>0</v>
      </c>
      <c r="F11" s="36">
        <v>1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f>J11+G11+D11</f>
        <v>1</v>
      </c>
      <c r="N11" s="36">
        <f>K11+H11+E11</f>
        <v>0</v>
      </c>
      <c r="O11" s="36">
        <f>F11+I11+L11</f>
        <v>1</v>
      </c>
    </row>
    <row r="12" spans="2:16" ht="58.5" x14ac:dyDescent="0.25">
      <c r="C12" s="35" t="s">
        <v>43</v>
      </c>
      <c r="D12" s="36">
        <v>168</v>
      </c>
      <c r="E12" s="36">
        <v>12</v>
      </c>
      <c r="F12" s="36">
        <v>168</v>
      </c>
      <c r="G12" s="36">
        <v>168</v>
      </c>
      <c r="H12" s="36">
        <v>12</v>
      </c>
      <c r="I12" s="36">
        <v>168</v>
      </c>
      <c r="J12" s="36">
        <v>193</v>
      </c>
      <c r="K12" s="36">
        <v>25</v>
      </c>
      <c r="L12" s="36">
        <v>193</v>
      </c>
      <c r="M12" s="36">
        <f t="shared" si="0"/>
        <v>529</v>
      </c>
      <c r="N12" s="36">
        <f>K12+H12+E12</f>
        <v>49</v>
      </c>
      <c r="O12" s="36">
        <f>F12+I12+L12</f>
        <v>529</v>
      </c>
    </row>
    <row r="13" spans="2:16" ht="19.5" x14ac:dyDescent="0.4">
      <c r="C13" s="37" t="s">
        <v>107</v>
      </c>
      <c r="D13" s="38">
        <f t="shared" ref="D13:O13" si="1">SUM(D8:D12)</f>
        <v>15925</v>
      </c>
      <c r="E13" s="38">
        <f t="shared" si="1"/>
        <v>3773</v>
      </c>
      <c r="F13" s="38">
        <f t="shared" si="1"/>
        <v>16868</v>
      </c>
      <c r="G13" s="38">
        <f t="shared" si="1"/>
        <v>24991</v>
      </c>
      <c r="H13" s="38">
        <f t="shared" si="1"/>
        <v>7958</v>
      </c>
      <c r="I13" s="38">
        <f t="shared" si="1"/>
        <v>25994</v>
      </c>
      <c r="J13" s="38">
        <f t="shared" si="1"/>
        <v>17723</v>
      </c>
      <c r="K13" s="38">
        <f t="shared" si="1"/>
        <v>3225</v>
      </c>
      <c r="L13" s="38">
        <f t="shared" si="1"/>
        <v>18871</v>
      </c>
      <c r="M13" s="39">
        <f t="shared" si="1"/>
        <v>58639</v>
      </c>
      <c r="N13" s="39">
        <f t="shared" si="1"/>
        <v>14956</v>
      </c>
      <c r="O13" s="39">
        <f t="shared" si="1"/>
        <v>61733</v>
      </c>
    </row>
    <row r="14" spans="2:16" ht="15" customHeight="1" x14ac:dyDescent="0.25">
      <c r="K14" s="4"/>
      <c r="L14" s="4"/>
      <c r="M14" s="4"/>
      <c r="N14" s="4"/>
      <c r="O14" s="4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Mh4jaxz1trwMSBhiA0IHko5neeS+jMBjhbrRDWZh2oDQQFb8ISBUjoGzVoHA8laTjuwRTCMNxT5Wc6qm73TIpA==" saltValue="kFwAHBGjYaCXm15XYgZDvw==" spinCount="100000" sheet="1" objects="1" scenarios="1"/>
  <mergeCells count="6">
    <mergeCell ref="C5:O5"/>
    <mergeCell ref="C6:C7"/>
    <mergeCell ref="M6:O6"/>
    <mergeCell ref="J6:L6"/>
    <mergeCell ref="G6:I6"/>
    <mergeCell ref="D6:F6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7AA37-DCBC-4996-894E-3514BFB5897C}">
  <dimension ref="B11:L64"/>
  <sheetViews>
    <sheetView showGridLines="0" topLeftCell="A45" zoomScaleNormal="100" workbookViewId="0">
      <selection activeCell="M18" sqref="M18"/>
    </sheetView>
  </sheetViews>
  <sheetFormatPr baseColWidth="10" defaultRowHeight="15" x14ac:dyDescent="0.25"/>
  <cols>
    <col min="3" max="3" width="12.7109375" customWidth="1"/>
    <col min="4" max="4" width="24.28515625" customWidth="1"/>
    <col min="9" max="9" width="18.7109375" customWidth="1"/>
    <col min="10" max="10" width="16.7109375" customWidth="1"/>
  </cols>
  <sheetData>
    <row r="11" spans="2:10" ht="21" customHeight="1" x14ac:dyDescent="0.25"/>
    <row r="12" spans="2:10" ht="43.5" customHeight="1" x14ac:dyDescent="0.25">
      <c r="B12" s="4"/>
      <c r="C12" s="19" t="s">
        <v>116</v>
      </c>
      <c r="D12" s="19"/>
      <c r="E12" s="19"/>
      <c r="F12" s="19"/>
      <c r="G12" s="19"/>
      <c r="H12" s="19"/>
      <c r="I12" s="19"/>
      <c r="J12" s="19"/>
    </row>
    <row r="13" spans="2:10" ht="21" x14ac:dyDescent="0.25">
      <c r="B13" s="4"/>
      <c r="C13" s="20" t="s">
        <v>135</v>
      </c>
      <c r="D13" s="20"/>
      <c r="E13" s="20"/>
      <c r="F13" s="20"/>
      <c r="G13" s="20"/>
      <c r="H13" s="20"/>
      <c r="I13" s="20"/>
      <c r="J13" s="20"/>
    </row>
    <row r="14" spans="2:10" ht="19.5" x14ac:dyDescent="0.25">
      <c r="B14" s="4"/>
      <c r="C14" s="21" t="s">
        <v>115</v>
      </c>
      <c r="D14" s="21" t="s">
        <v>114</v>
      </c>
      <c r="E14" s="21" t="s">
        <v>103</v>
      </c>
      <c r="F14" s="21"/>
      <c r="G14" s="21" t="s">
        <v>105</v>
      </c>
      <c r="H14" s="21"/>
      <c r="I14" s="22" t="s">
        <v>113</v>
      </c>
      <c r="J14" s="22" t="s">
        <v>106</v>
      </c>
    </row>
    <row r="15" spans="2:10" ht="19.5" x14ac:dyDescent="0.25">
      <c r="B15" s="4"/>
      <c r="C15" s="21"/>
      <c r="D15" s="21"/>
      <c r="E15" s="23" t="s">
        <v>100</v>
      </c>
      <c r="F15" s="23" t="s">
        <v>101</v>
      </c>
      <c r="G15" s="23" t="s">
        <v>100</v>
      </c>
      <c r="H15" s="23" t="s">
        <v>101</v>
      </c>
      <c r="I15" s="22"/>
      <c r="J15" s="22"/>
    </row>
    <row r="16" spans="2:10" ht="15" customHeight="1" x14ac:dyDescent="0.25">
      <c r="B16" s="4"/>
      <c r="C16" s="22" t="s">
        <v>53</v>
      </c>
      <c r="D16" s="24" t="s">
        <v>51</v>
      </c>
      <c r="E16" s="25">
        <v>709</v>
      </c>
      <c r="F16" s="25">
        <v>1168</v>
      </c>
      <c r="G16" s="25">
        <v>8819</v>
      </c>
      <c r="H16" s="25">
        <v>7672</v>
      </c>
      <c r="I16" s="25">
        <f>E16+F16</f>
        <v>1877</v>
      </c>
      <c r="J16" s="25">
        <f>G16+H16</f>
        <v>16491</v>
      </c>
    </row>
    <row r="17" spans="2:11" ht="19.5" x14ac:dyDescent="0.25">
      <c r="B17" s="4"/>
      <c r="C17" s="22"/>
      <c r="D17" s="26" t="s">
        <v>52</v>
      </c>
      <c r="E17" s="27">
        <v>352</v>
      </c>
      <c r="F17" s="27">
        <v>543</v>
      </c>
      <c r="G17" s="27">
        <v>19690</v>
      </c>
      <c r="H17" s="27">
        <v>22258</v>
      </c>
      <c r="I17" s="27">
        <f>E17+F17</f>
        <v>895</v>
      </c>
      <c r="J17" s="27">
        <f t="shared" ref="J17:J57" si="0">G17+H17</f>
        <v>41948</v>
      </c>
    </row>
    <row r="18" spans="2:11" ht="19.5" x14ac:dyDescent="0.25">
      <c r="B18" s="4"/>
      <c r="C18" s="22"/>
      <c r="D18" s="26" t="s">
        <v>50</v>
      </c>
      <c r="E18" s="27">
        <v>1956</v>
      </c>
      <c r="F18" s="27">
        <v>3185</v>
      </c>
      <c r="G18" s="27">
        <v>70172</v>
      </c>
      <c r="H18" s="27">
        <v>81361</v>
      </c>
      <c r="I18" s="27">
        <f t="shared" ref="I18:I57" si="1">E18+F18</f>
        <v>5141</v>
      </c>
      <c r="J18" s="27">
        <f t="shared" si="0"/>
        <v>151533</v>
      </c>
    </row>
    <row r="19" spans="2:11" ht="19.5" x14ac:dyDescent="0.25">
      <c r="B19" s="4"/>
      <c r="C19" s="22"/>
      <c r="D19" s="23" t="s">
        <v>89</v>
      </c>
      <c r="E19" s="28">
        <f>SUM(E16:E18)</f>
        <v>3017</v>
      </c>
      <c r="F19" s="28">
        <f>SUM(F16:F18)</f>
        <v>4896</v>
      </c>
      <c r="G19" s="28">
        <f>SUM(G16:G18)</f>
        <v>98681</v>
      </c>
      <c r="H19" s="28">
        <f>SUM(H16:H18)</f>
        <v>111291</v>
      </c>
      <c r="I19" s="28">
        <f t="shared" si="1"/>
        <v>7913</v>
      </c>
      <c r="J19" s="28">
        <f>G19+H19</f>
        <v>209972</v>
      </c>
    </row>
    <row r="20" spans="2:11" ht="15" customHeight="1" x14ac:dyDescent="0.25">
      <c r="B20" s="4"/>
      <c r="C20" s="22" t="s">
        <v>81</v>
      </c>
      <c r="D20" s="26" t="s">
        <v>54</v>
      </c>
      <c r="E20" s="27">
        <v>810</v>
      </c>
      <c r="F20" s="27">
        <v>1207</v>
      </c>
      <c r="G20" s="27">
        <v>91120</v>
      </c>
      <c r="H20" s="27">
        <v>74844</v>
      </c>
      <c r="I20" s="27">
        <f t="shared" si="1"/>
        <v>2017</v>
      </c>
      <c r="J20" s="27">
        <f t="shared" si="0"/>
        <v>165964</v>
      </c>
    </row>
    <row r="21" spans="2:11" ht="19.5" x14ac:dyDescent="0.25">
      <c r="B21" s="4"/>
      <c r="C21" s="22"/>
      <c r="D21" s="26" t="s">
        <v>56</v>
      </c>
      <c r="E21" s="27">
        <v>290</v>
      </c>
      <c r="F21" s="27">
        <v>394</v>
      </c>
      <c r="G21" s="27">
        <v>9266</v>
      </c>
      <c r="H21" s="27">
        <v>7031</v>
      </c>
      <c r="I21" s="27">
        <f t="shared" si="1"/>
        <v>684</v>
      </c>
      <c r="J21" s="27">
        <f t="shared" si="0"/>
        <v>16297</v>
      </c>
    </row>
    <row r="22" spans="2:11" ht="19.5" x14ac:dyDescent="0.25">
      <c r="B22" s="4"/>
      <c r="C22" s="22"/>
      <c r="D22" s="26" t="s">
        <v>55</v>
      </c>
      <c r="E22" s="27">
        <v>345</v>
      </c>
      <c r="F22" s="27">
        <v>440</v>
      </c>
      <c r="G22" s="27">
        <v>15933</v>
      </c>
      <c r="H22" s="27">
        <v>13269</v>
      </c>
      <c r="I22" s="27">
        <f t="shared" si="1"/>
        <v>785</v>
      </c>
      <c r="J22" s="27">
        <f t="shared" si="0"/>
        <v>29202</v>
      </c>
      <c r="K22" s="2"/>
    </row>
    <row r="23" spans="2:11" ht="19.5" x14ac:dyDescent="0.25">
      <c r="B23" s="4"/>
      <c r="C23" s="22"/>
      <c r="D23" s="23" t="s">
        <v>90</v>
      </c>
      <c r="E23" s="28">
        <f>SUM(E20:E22)</f>
        <v>1445</v>
      </c>
      <c r="F23" s="28">
        <f>SUM(F20:F22)</f>
        <v>2041</v>
      </c>
      <c r="G23" s="28">
        <f>SUM(G20:G22)</f>
        <v>116319</v>
      </c>
      <c r="H23" s="28">
        <f>SUM(H20:H22)</f>
        <v>95144</v>
      </c>
      <c r="I23" s="28">
        <f t="shared" si="1"/>
        <v>3486</v>
      </c>
      <c r="J23" s="28">
        <f t="shared" si="0"/>
        <v>211463</v>
      </c>
    </row>
    <row r="24" spans="2:11" ht="15" customHeight="1" x14ac:dyDescent="0.25">
      <c r="B24" s="4"/>
      <c r="C24" s="22" t="s">
        <v>82</v>
      </c>
      <c r="D24" s="26" t="s">
        <v>57</v>
      </c>
      <c r="E24" s="27">
        <v>728</v>
      </c>
      <c r="F24" s="27">
        <v>1001</v>
      </c>
      <c r="G24" s="27">
        <v>7108</v>
      </c>
      <c r="H24" s="27">
        <v>9905</v>
      </c>
      <c r="I24" s="27">
        <f t="shared" si="1"/>
        <v>1729</v>
      </c>
      <c r="J24" s="27">
        <f t="shared" si="0"/>
        <v>17013</v>
      </c>
    </row>
    <row r="25" spans="2:11" ht="19.5" x14ac:dyDescent="0.25">
      <c r="B25" s="4"/>
      <c r="C25" s="22"/>
      <c r="D25" s="26" t="s">
        <v>59</v>
      </c>
      <c r="E25" s="27">
        <v>226</v>
      </c>
      <c r="F25" s="27">
        <v>340</v>
      </c>
      <c r="G25" s="27">
        <v>13742</v>
      </c>
      <c r="H25" s="27">
        <v>12002</v>
      </c>
      <c r="I25" s="27">
        <f t="shared" si="1"/>
        <v>566</v>
      </c>
      <c r="J25" s="27">
        <f t="shared" si="0"/>
        <v>25744</v>
      </c>
    </row>
    <row r="26" spans="2:11" ht="19.5" x14ac:dyDescent="0.25">
      <c r="B26" s="4"/>
      <c r="C26" s="22"/>
      <c r="D26" s="26" t="s">
        <v>60</v>
      </c>
      <c r="E26" s="27">
        <v>190</v>
      </c>
      <c r="F26" s="27">
        <v>313</v>
      </c>
      <c r="G26" s="27">
        <v>8741</v>
      </c>
      <c r="H26" s="27">
        <v>6495</v>
      </c>
      <c r="I26" s="27">
        <f t="shared" si="1"/>
        <v>503</v>
      </c>
      <c r="J26" s="27">
        <f t="shared" si="0"/>
        <v>15236</v>
      </c>
    </row>
    <row r="27" spans="2:11" ht="19.5" x14ac:dyDescent="0.25">
      <c r="B27" s="4"/>
      <c r="C27" s="22"/>
      <c r="D27" s="26" t="s">
        <v>58</v>
      </c>
      <c r="E27" s="27">
        <v>391</v>
      </c>
      <c r="F27" s="27">
        <v>491</v>
      </c>
      <c r="G27" s="27">
        <v>3494</v>
      </c>
      <c r="H27" s="27">
        <v>3228</v>
      </c>
      <c r="I27" s="27">
        <f t="shared" si="1"/>
        <v>882</v>
      </c>
      <c r="J27" s="27">
        <f t="shared" si="0"/>
        <v>6722</v>
      </c>
    </row>
    <row r="28" spans="2:11" ht="19.5" x14ac:dyDescent="0.25">
      <c r="B28" s="4"/>
      <c r="C28" s="22"/>
      <c r="D28" s="23" t="s">
        <v>91</v>
      </c>
      <c r="E28" s="28">
        <f>SUM(E24:E27)</f>
        <v>1535</v>
      </c>
      <c r="F28" s="28">
        <f>SUM(F24:F27)</f>
        <v>2145</v>
      </c>
      <c r="G28" s="28">
        <f>SUM(G24:G27)</f>
        <v>33085</v>
      </c>
      <c r="H28" s="28">
        <f>SUM(H24:H27)</f>
        <v>31630</v>
      </c>
      <c r="I28" s="28">
        <f t="shared" si="1"/>
        <v>3680</v>
      </c>
      <c r="J28" s="28">
        <f t="shared" si="0"/>
        <v>64715</v>
      </c>
    </row>
    <row r="29" spans="2:11" ht="15" customHeight="1" x14ac:dyDescent="0.25">
      <c r="B29" s="4"/>
      <c r="C29" s="22" t="s">
        <v>83</v>
      </c>
      <c r="D29" s="26" t="s">
        <v>61</v>
      </c>
      <c r="E29" s="27">
        <v>330</v>
      </c>
      <c r="F29" s="27">
        <v>491</v>
      </c>
      <c r="G29" s="27">
        <v>14336</v>
      </c>
      <c r="H29" s="27">
        <v>7234</v>
      </c>
      <c r="I29" s="27">
        <f t="shared" si="1"/>
        <v>821</v>
      </c>
      <c r="J29" s="27">
        <f t="shared" si="0"/>
        <v>21570</v>
      </c>
    </row>
    <row r="30" spans="2:11" ht="19.5" x14ac:dyDescent="0.25">
      <c r="B30" s="4"/>
      <c r="C30" s="22"/>
      <c r="D30" s="26" t="s">
        <v>124</v>
      </c>
      <c r="E30" s="27">
        <v>186</v>
      </c>
      <c r="F30" s="27">
        <v>239</v>
      </c>
      <c r="G30" s="27">
        <v>4564</v>
      </c>
      <c r="H30" s="27">
        <v>3922</v>
      </c>
      <c r="I30" s="27">
        <f t="shared" si="1"/>
        <v>425</v>
      </c>
      <c r="J30" s="27">
        <f t="shared" si="0"/>
        <v>8486</v>
      </c>
    </row>
    <row r="31" spans="2:11" ht="19.5" x14ac:dyDescent="0.25">
      <c r="B31" s="4"/>
      <c r="C31" s="22"/>
      <c r="D31" s="26" t="s">
        <v>62</v>
      </c>
      <c r="E31" s="27">
        <v>203</v>
      </c>
      <c r="F31" s="27">
        <v>308</v>
      </c>
      <c r="G31" s="27">
        <v>1978</v>
      </c>
      <c r="H31" s="27">
        <v>904</v>
      </c>
      <c r="I31" s="27">
        <f t="shared" si="1"/>
        <v>511</v>
      </c>
      <c r="J31" s="27">
        <f t="shared" si="0"/>
        <v>2882</v>
      </c>
    </row>
    <row r="32" spans="2:11" ht="19.5" x14ac:dyDescent="0.25">
      <c r="B32" s="4"/>
      <c r="C32" s="22"/>
      <c r="D32" s="26" t="s">
        <v>63</v>
      </c>
      <c r="E32" s="27">
        <v>518</v>
      </c>
      <c r="F32" s="27">
        <v>740</v>
      </c>
      <c r="G32" s="27">
        <v>11831</v>
      </c>
      <c r="H32" s="27">
        <v>13727</v>
      </c>
      <c r="I32" s="27">
        <f t="shared" si="1"/>
        <v>1258</v>
      </c>
      <c r="J32" s="27">
        <f t="shared" si="0"/>
        <v>25558</v>
      </c>
    </row>
    <row r="33" spans="2:10" ht="19.5" x14ac:dyDescent="0.25">
      <c r="B33" s="4"/>
      <c r="C33" s="22"/>
      <c r="D33" s="23" t="s">
        <v>92</v>
      </c>
      <c r="E33" s="28">
        <f>SUM(E29:E32)</f>
        <v>1237</v>
      </c>
      <c r="F33" s="28">
        <f>SUM(F29:F32)</f>
        <v>1778</v>
      </c>
      <c r="G33" s="28">
        <f>SUM(G29:G32)</f>
        <v>32709</v>
      </c>
      <c r="H33" s="28">
        <f>SUM(H29:H32)</f>
        <v>25787</v>
      </c>
      <c r="I33" s="28">
        <f t="shared" si="1"/>
        <v>3015</v>
      </c>
      <c r="J33" s="28">
        <f t="shared" si="0"/>
        <v>58496</v>
      </c>
    </row>
    <row r="34" spans="2:10" ht="15" customHeight="1" x14ac:dyDescent="0.25">
      <c r="B34" s="4"/>
      <c r="C34" s="22" t="s">
        <v>84</v>
      </c>
      <c r="D34" s="26" t="s">
        <v>65</v>
      </c>
      <c r="E34" s="27">
        <v>456</v>
      </c>
      <c r="F34" s="27">
        <v>652</v>
      </c>
      <c r="G34" s="27">
        <v>16146</v>
      </c>
      <c r="H34" s="27">
        <v>18411</v>
      </c>
      <c r="I34" s="27">
        <f t="shared" si="1"/>
        <v>1108</v>
      </c>
      <c r="J34" s="27">
        <f t="shared" si="0"/>
        <v>34557</v>
      </c>
    </row>
    <row r="35" spans="2:10" ht="19.5" x14ac:dyDescent="0.25">
      <c r="B35" s="4"/>
      <c r="C35" s="22"/>
      <c r="D35" s="26" t="s">
        <v>64</v>
      </c>
      <c r="E35" s="27">
        <v>918</v>
      </c>
      <c r="F35" s="27">
        <v>1579</v>
      </c>
      <c r="G35" s="27">
        <v>7300</v>
      </c>
      <c r="H35" s="27">
        <v>11810</v>
      </c>
      <c r="I35" s="27">
        <f t="shared" si="1"/>
        <v>2497</v>
      </c>
      <c r="J35" s="27">
        <f t="shared" si="0"/>
        <v>19110</v>
      </c>
    </row>
    <row r="36" spans="2:10" ht="19.5" x14ac:dyDescent="0.25">
      <c r="B36" s="4"/>
      <c r="C36" s="22"/>
      <c r="D36" s="26" t="s">
        <v>66</v>
      </c>
      <c r="E36" s="27">
        <v>149</v>
      </c>
      <c r="F36" s="27">
        <v>220</v>
      </c>
      <c r="G36" s="27">
        <v>11652</v>
      </c>
      <c r="H36" s="27">
        <v>7566</v>
      </c>
      <c r="I36" s="27">
        <f t="shared" si="1"/>
        <v>369</v>
      </c>
      <c r="J36" s="27">
        <f t="shared" si="0"/>
        <v>19218</v>
      </c>
    </row>
    <row r="37" spans="2:10" ht="19.5" x14ac:dyDescent="0.25">
      <c r="B37" s="4"/>
      <c r="C37" s="22"/>
      <c r="D37" s="23" t="s">
        <v>93</v>
      </c>
      <c r="E37" s="28">
        <f>SUM(E34:E36)</f>
        <v>1523</v>
      </c>
      <c r="F37" s="28">
        <f>SUM(F34:F36)</f>
        <v>2451</v>
      </c>
      <c r="G37" s="28">
        <f>SUM(G34:G36)</f>
        <v>35098</v>
      </c>
      <c r="H37" s="28">
        <f>SUM(H34:H36)</f>
        <v>37787</v>
      </c>
      <c r="I37" s="28">
        <f t="shared" si="1"/>
        <v>3974</v>
      </c>
      <c r="J37" s="28">
        <f t="shared" si="0"/>
        <v>72885</v>
      </c>
    </row>
    <row r="38" spans="2:10" ht="15" customHeight="1" x14ac:dyDescent="0.25">
      <c r="B38" s="4"/>
      <c r="C38" s="22" t="s">
        <v>85</v>
      </c>
      <c r="D38" s="26" t="s">
        <v>68</v>
      </c>
      <c r="E38" s="27">
        <v>374</v>
      </c>
      <c r="F38" s="27">
        <v>429</v>
      </c>
      <c r="G38" s="27">
        <v>21180</v>
      </c>
      <c r="H38" s="27">
        <v>21035</v>
      </c>
      <c r="I38" s="27">
        <f t="shared" si="1"/>
        <v>803</v>
      </c>
      <c r="J38" s="27">
        <f t="shared" si="0"/>
        <v>42215</v>
      </c>
    </row>
    <row r="39" spans="2:10" ht="19.5" x14ac:dyDescent="0.25">
      <c r="B39" s="4"/>
      <c r="C39" s="22"/>
      <c r="D39" s="26" t="s">
        <v>67</v>
      </c>
      <c r="E39" s="27">
        <v>495</v>
      </c>
      <c r="F39" s="27">
        <v>682</v>
      </c>
      <c r="G39" s="27">
        <v>16014</v>
      </c>
      <c r="H39" s="27">
        <v>10697</v>
      </c>
      <c r="I39" s="27">
        <f t="shared" si="1"/>
        <v>1177</v>
      </c>
      <c r="J39" s="27">
        <f t="shared" si="0"/>
        <v>26711</v>
      </c>
    </row>
    <row r="40" spans="2:10" ht="19.5" x14ac:dyDescent="0.25">
      <c r="B40" s="4"/>
      <c r="C40" s="22"/>
      <c r="D40" s="26" t="s">
        <v>69</v>
      </c>
      <c r="E40" s="27">
        <v>165</v>
      </c>
      <c r="F40" s="27">
        <v>288</v>
      </c>
      <c r="G40" s="27">
        <v>4097</v>
      </c>
      <c r="H40" s="27">
        <v>4711</v>
      </c>
      <c r="I40" s="27">
        <f t="shared" si="1"/>
        <v>453</v>
      </c>
      <c r="J40" s="27">
        <f t="shared" si="0"/>
        <v>8808</v>
      </c>
    </row>
    <row r="41" spans="2:10" ht="19.5" x14ac:dyDescent="0.25">
      <c r="B41" s="4"/>
      <c r="C41" s="22"/>
      <c r="D41" s="26" t="s">
        <v>70</v>
      </c>
      <c r="E41" s="27">
        <v>44</v>
      </c>
      <c r="F41" s="27">
        <v>45</v>
      </c>
      <c r="G41" s="27">
        <v>162</v>
      </c>
      <c r="H41" s="27">
        <v>202</v>
      </c>
      <c r="I41" s="27">
        <f t="shared" si="1"/>
        <v>89</v>
      </c>
      <c r="J41" s="27">
        <f t="shared" si="0"/>
        <v>364</v>
      </c>
    </row>
    <row r="42" spans="2:10" ht="19.5" x14ac:dyDescent="0.25">
      <c r="B42" s="4"/>
      <c r="C42" s="22"/>
      <c r="D42" s="23" t="s">
        <v>94</v>
      </c>
      <c r="E42" s="28">
        <f>SUM(E38:E41)</f>
        <v>1078</v>
      </c>
      <c r="F42" s="28">
        <f>SUM(F38:F41)</f>
        <v>1444</v>
      </c>
      <c r="G42" s="28">
        <f>SUM(G38:G41)</f>
        <v>41453</v>
      </c>
      <c r="H42" s="28">
        <f>SUM(H38:H41)</f>
        <v>36645</v>
      </c>
      <c r="I42" s="28">
        <f t="shared" si="1"/>
        <v>2522</v>
      </c>
      <c r="J42" s="28">
        <f t="shared" si="0"/>
        <v>78098</v>
      </c>
    </row>
    <row r="43" spans="2:10" ht="15" customHeight="1" x14ac:dyDescent="0.25">
      <c r="B43" s="4"/>
      <c r="C43" s="22" t="s">
        <v>86</v>
      </c>
      <c r="D43" s="26" t="s">
        <v>71</v>
      </c>
      <c r="E43" s="27">
        <v>1310</v>
      </c>
      <c r="F43" s="27">
        <v>1604</v>
      </c>
      <c r="G43" s="27">
        <v>14806</v>
      </c>
      <c r="H43" s="27">
        <v>11273</v>
      </c>
      <c r="I43" s="27">
        <f t="shared" si="1"/>
        <v>2914</v>
      </c>
      <c r="J43" s="27">
        <f t="shared" si="0"/>
        <v>26079</v>
      </c>
    </row>
    <row r="44" spans="2:10" ht="19.5" x14ac:dyDescent="0.25">
      <c r="B44" s="4"/>
      <c r="C44" s="22"/>
      <c r="D44" s="26" t="s">
        <v>73</v>
      </c>
      <c r="E44" s="27">
        <v>299</v>
      </c>
      <c r="F44" s="27">
        <v>351</v>
      </c>
      <c r="G44" s="27">
        <v>16625</v>
      </c>
      <c r="H44" s="27">
        <v>9488</v>
      </c>
      <c r="I44" s="27">
        <f t="shared" si="1"/>
        <v>650</v>
      </c>
      <c r="J44" s="27">
        <f t="shared" si="0"/>
        <v>26113</v>
      </c>
    </row>
    <row r="45" spans="2:10" ht="19.5" x14ac:dyDescent="0.25">
      <c r="B45" s="4"/>
      <c r="C45" s="22"/>
      <c r="D45" s="26" t="s">
        <v>72</v>
      </c>
      <c r="E45" s="27">
        <v>1420</v>
      </c>
      <c r="F45" s="27">
        <v>1507</v>
      </c>
      <c r="G45" s="27">
        <v>59219</v>
      </c>
      <c r="H45" s="27">
        <v>29694</v>
      </c>
      <c r="I45" s="27">
        <f t="shared" si="1"/>
        <v>2927</v>
      </c>
      <c r="J45" s="27">
        <f t="shared" si="0"/>
        <v>88913</v>
      </c>
    </row>
    <row r="46" spans="2:10" ht="19.5" x14ac:dyDescent="0.25">
      <c r="B46" s="4"/>
      <c r="C46" s="22"/>
      <c r="D46" s="23" t="s">
        <v>95</v>
      </c>
      <c r="E46" s="28">
        <f>SUM(E43:E45)</f>
        <v>3029</v>
      </c>
      <c r="F46" s="28">
        <f>SUM(F43:F45)</f>
        <v>3462</v>
      </c>
      <c r="G46" s="28">
        <f>SUM(G43:G45)</f>
        <v>90650</v>
      </c>
      <c r="H46" s="28">
        <f>SUM(H43:H45)</f>
        <v>50455</v>
      </c>
      <c r="I46" s="28">
        <f t="shared" si="1"/>
        <v>6491</v>
      </c>
      <c r="J46" s="28">
        <f t="shared" si="0"/>
        <v>141105</v>
      </c>
    </row>
    <row r="47" spans="2:10" ht="19.5" x14ac:dyDescent="0.25">
      <c r="B47" s="4"/>
      <c r="C47" s="22" t="s">
        <v>87</v>
      </c>
      <c r="D47" s="26" t="s">
        <v>74</v>
      </c>
      <c r="E47" s="27">
        <v>225</v>
      </c>
      <c r="F47" s="27">
        <v>312</v>
      </c>
      <c r="G47" s="27">
        <v>2235</v>
      </c>
      <c r="H47" s="27">
        <v>858</v>
      </c>
      <c r="I47" s="27">
        <f t="shared" si="1"/>
        <v>537</v>
      </c>
      <c r="J47" s="27">
        <f t="shared" si="0"/>
        <v>3093</v>
      </c>
    </row>
    <row r="48" spans="2:10" ht="19.5" x14ac:dyDescent="0.25">
      <c r="B48" s="4"/>
      <c r="C48" s="22"/>
      <c r="D48" s="26" t="s">
        <v>76</v>
      </c>
      <c r="E48" s="27">
        <v>466</v>
      </c>
      <c r="F48" s="27">
        <v>587</v>
      </c>
      <c r="G48" s="27">
        <v>27921</v>
      </c>
      <c r="H48" s="27">
        <v>45277</v>
      </c>
      <c r="I48" s="27">
        <f t="shared" si="1"/>
        <v>1053</v>
      </c>
      <c r="J48" s="27">
        <f t="shared" si="0"/>
        <v>73198</v>
      </c>
    </row>
    <row r="49" spans="2:12" ht="19.5" x14ac:dyDescent="0.25">
      <c r="B49" s="4"/>
      <c r="C49" s="22"/>
      <c r="D49" s="26" t="s">
        <v>75</v>
      </c>
      <c r="E49" s="27">
        <v>142</v>
      </c>
      <c r="F49" s="27">
        <v>254</v>
      </c>
      <c r="G49" s="27">
        <v>43119</v>
      </c>
      <c r="H49" s="27">
        <v>31569</v>
      </c>
      <c r="I49" s="27">
        <f t="shared" si="1"/>
        <v>396</v>
      </c>
      <c r="J49" s="27">
        <f t="shared" si="0"/>
        <v>74688</v>
      </c>
    </row>
    <row r="50" spans="2:12" ht="19.5" x14ac:dyDescent="0.25">
      <c r="B50" s="4"/>
      <c r="C50" s="22"/>
      <c r="D50" s="23" t="s">
        <v>96</v>
      </c>
      <c r="E50" s="28">
        <f>SUM(E47:E49)</f>
        <v>833</v>
      </c>
      <c r="F50" s="28">
        <f>SUM(F47:F49)</f>
        <v>1153</v>
      </c>
      <c r="G50" s="28">
        <f>SUM(G47:G49)</f>
        <v>73275</v>
      </c>
      <c r="H50" s="28">
        <f>SUM(H47:H49)</f>
        <v>77704</v>
      </c>
      <c r="I50" s="28">
        <f t="shared" si="1"/>
        <v>1986</v>
      </c>
      <c r="J50" s="28">
        <f t="shared" si="0"/>
        <v>150979</v>
      </c>
    </row>
    <row r="51" spans="2:12" ht="15" customHeight="1" x14ac:dyDescent="0.25">
      <c r="B51" s="4"/>
      <c r="C51" s="22" t="s">
        <v>97</v>
      </c>
      <c r="D51" s="26" t="s">
        <v>79</v>
      </c>
      <c r="E51" s="27">
        <v>372</v>
      </c>
      <c r="F51" s="27">
        <v>514</v>
      </c>
      <c r="G51" s="27">
        <v>10385</v>
      </c>
      <c r="H51" s="27">
        <v>6793</v>
      </c>
      <c r="I51" s="27">
        <f t="shared" si="1"/>
        <v>886</v>
      </c>
      <c r="J51" s="27">
        <f t="shared" si="0"/>
        <v>17178</v>
      </c>
      <c r="L51" s="4"/>
    </row>
    <row r="52" spans="2:12" ht="19.5" x14ac:dyDescent="0.25">
      <c r="B52" s="4"/>
      <c r="C52" s="22"/>
      <c r="D52" s="26" t="s">
        <v>78</v>
      </c>
      <c r="E52" s="27">
        <v>803</v>
      </c>
      <c r="F52" s="27">
        <v>1049</v>
      </c>
      <c r="G52" s="27">
        <v>11324</v>
      </c>
      <c r="H52" s="27">
        <v>9622</v>
      </c>
      <c r="I52" s="27">
        <f t="shared" si="1"/>
        <v>1852</v>
      </c>
      <c r="J52" s="27">
        <f t="shared" si="0"/>
        <v>20946</v>
      </c>
    </row>
    <row r="53" spans="2:12" ht="19.5" x14ac:dyDescent="0.25">
      <c r="B53" s="4"/>
      <c r="C53" s="22"/>
      <c r="D53" s="26" t="s">
        <v>77</v>
      </c>
      <c r="E53" s="27">
        <v>278</v>
      </c>
      <c r="F53" s="27">
        <v>500</v>
      </c>
      <c r="G53" s="27">
        <v>39416</v>
      </c>
      <c r="H53" s="27">
        <v>55465</v>
      </c>
      <c r="I53" s="27">
        <f t="shared" si="1"/>
        <v>778</v>
      </c>
      <c r="J53" s="27">
        <f t="shared" si="0"/>
        <v>94881</v>
      </c>
    </row>
    <row r="54" spans="2:12" ht="19.5" x14ac:dyDescent="0.25">
      <c r="B54" s="4"/>
      <c r="C54" s="22"/>
      <c r="D54" s="23" t="s">
        <v>98</v>
      </c>
      <c r="E54" s="28">
        <f>SUM(E51:E53)</f>
        <v>1453</v>
      </c>
      <c r="F54" s="28">
        <f>SUM(F51:F53)</f>
        <v>2063</v>
      </c>
      <c r="G54" s="28">
        <f>SUM(G51:G53)</f>
        <v>61125</v>
      </c>
      <c r="H54" s="28">
        <f>SUM(H51:H53)</f>
        <v>71880</v>
      </c>
      <c r="I54" s="28">
        <f t="shared" si="1"/>
        <v>3516</v>
      </c>
      <c r="J54" s="28">
        <f t="shared" si="0"/>
        <v>133005</v>
      </c>
    </row>
    <row r="55" spans="2:12" ht="15" customHeight="1" x14ac:dyDescent="0.25">
      <c r="B55" s="4"/>
      <c r="C55" s="22" t="s">
        <v>88</v>
      </c>
      <c r="D55" s="26" t="s">
        <v>123</v>
      </c>
      <c r="E55" s="27">
        <v>2877</v>
      </c>
      <c r="F55" s="27">
        <v>4604</v>
      </c>
      <c r="G55" s="27">
        <v>173845</v>
      </c>
      <c r="H55" s="27">
        <v>193712</v>
      </c>
      <c r="I55" s="27">
        <f t="shared" si="1"/>
        <v>7481</v>
      </c>
      <c r="J55" s="27">
        <f t="shared" si="0"/>
        <v>367557</v>
      </c>
      <c r="K55" s="4"/>
    </row>
    <row r="56" spans="2:12" ht="19.5" x14ac:dyDescent="0.25">
      <c r="B56" s="4"/>
      <c r="C56" s="22"/>
      <c r="D56" s="26" t="s">
        <v>80</v>
      </c>
      <c r="E56" s="27">
        <v>4672</v>
      </c>
      <c r="F56" s="27">
        <v>7703</v>
      </c>
      <c r="G56" s="27">
        <v>130516</v>
      </c>
      <c r="H56" s="27">
        <v>156412</v>
      </c>
      <c r="I56" s="27">
        <f t="shared" si="1"/>
        <v>12375</v>
      </c>
      <c r="J56" s="27">
        <f t="shared" si="0"/>
        <v>286928</v>
      </c>
      <c r="K56" s="4"/>
    </row>
    <row r="57" spans="2:12" ht="19.5" x14ac:dyDescent="0.25">
      <c r="B57" s="4"/>
      <c r="C57" s="22"/>
      <c r="D57" s="23" t="s">
        <v>99</v>
      </c>
      <c r="E57" s="28">
        <f>SUM(E55:E56)</f>
        <v>7549</v>
      </c>
      <c r="F57" s="28">
        <f>SUM(F55:F56)</f>
        <v>12307</v>
      </c>
      <c r="G57" s="28">
        <f>SUM(G55:G56)</f>
        <v>304361</v>
      </c>
      <c r="H57" s="28">
        <f>SUM(H55:H56)</f>
        <v>350124</v>
      </c>
      <c r="I57" s="28">
        <f t="shared" si="1"/>
        <v>19856</v>
      </c>
      <c r="J57" s="28">
        <f t="shared" si="0"/>
        <v>654485</v>
      </c>
    </row>
    <row r="58" spans="2:12" ht="19.5" x14ac:dyDescent="0.4">
      <c r="B58" s="4"/>
      <c r="C58" s="21" t="s">
        <v>102</v>
      </c>
      <c r="D58" s="21"/>
      <c r="E58" s="29">
        <f>E19+E23+E28+E33+E37+E42+E46+E50+E54+E57</f>
        <v>22699</v>
      </c>
      <c r="F58" s="29">
        <f>F19+F23+F28+F33+F37+F42+F46+F50+F54+F57</f>
        <v>33740</v>
      </c>
      <c r="G58" s="29">
        <f>G19+G23+G28+G33+G37+G42+G46+G50+G54+G57</f>
        <v>886756</v>
      </c>
      <c r="H58" s="29">
        <f t="shared" ref="H58" si="2">H19+H23+H28+H33+H37+H42+H46+H50+H54+H57</f>
        <v>888447</v>
      </c>
      <c r="I58" s="29">
        <f>I19+I23+I28+I33+I37+I42+I46+I50+I54+I57</f>
        <v>56439</v>
      </c>
      <c r="J58" s="29">
        <f t="shared" ref="J58" si="3">J19+J23+J28+J33+J37+J42+J46+J50+J54+J57</f>
        <v>1775203</v>
      </c>
    </row>
    <row r="59" spans="2:12" x14ac:dyDescent="0.25">
      <c r="C59" s="4"/>
      <c r="D59" s="4"/>
      <c r="E59" s="4"/>
      <c r="F59" s="4"/>
      <c r="G59" s="4"/>
      <c r="H59" s="4"/>
      <c r="I59" s="4"/>
      <c r="J59" s="4"/>
    </row>
    <row r="63" spans="2:12" x14ac:dyDescent="0.25">
      <c r="J63" s="2"/>
    </row>
    <row r="64" spans="2:12" x14ac:dyDescent="0.25">
      <c r="J64" s="2"/>
    </row>
  </sheetData>
  <sheetProtection algorithmName="SHA-512" hashValue="PjJVv+GycwDBqKf2uspAgYlEb08JnCd4AiEapV1eNAtOJ19fny+cfXpety4+4eIUFyhgJvqpoPbDw3UqIUDgHw==" saltValue="mUaQ7MqiIVXa8xr4YI9nzg==" spinCount="100000" sheet="1" objects="1" scenarios="1"/>
  <mergeCells count="19">
    <mergeCell ref="C58:D58"/>
    <mergeCell ref="G14:H14"/>
    <mergeCell ref="C43:C46"/>
    <mergeCell ref="C47:C50"/>
    <mergeCell ref="C51:C54"/>
    <mergeCell ref="C55:C57"/>
    <mergeCell ref="E14:F14"/>
    <mergeCell ref="D14:D15"/>
    <mergeCell ref="C14:C15"/>
    <mergeCell ref="C16:C19"/>
    <mergeCell ref="C24:C28"/>
    <mergeCell ref="C29:C33"/>
    <mergeCell ref="C34:C37"/>
    <mergeCell ref="C38:C42"/>
    <mergeCell ref="C20:C23"/>
    <mergeCell ref="C12:J12"/>
    <mergeCell ref="C13:J13"/>
    <mergeCell ref="J14:J15"/>
    <mergeCell ref="I14:I1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59F25-636D-4F4D-B973-01611B8D1ACE}">
  <dimension ref="A2:I33"/>
  <sheetViews>
    <sheetView showGridLines="0" tabSelected="1" zoomScaleNormal="100" workbookViewId="0">
      <selection activeCell="M47" sqref="M47"/>
    </sheetView>
  </sheetViews>
  <sheetFormatPr baseColWidth="10" defaultRowHeight="15" x14ac:dyDescent="0.25"/>
  <cols>
    <col min="2" max="2" width="25" bestFit="1" customWidth="1"/>
    <col min="3" max="3" width="15.7109375" bestFit="1" customWidth="1"/>
    <col min="4" max="4" width="11.140625" bestFit="1" customWidth="1"/>
  </cols>
  <sheetData>
    <row r="2" spans="1:9" x14ac:dyDescent="0.25">
      <c r="B2" s="4"/>
      <c r="C2" s="4"/>
      <c r="D2" s="4"/>
    </row>
    <row r="3" spans="1:9" ht="21" x14ac:dyDescent="0.25">
      <c r="A3" s="4"/>
      <c r="B3" s="8" t="s">
        <v>119</v>
      </c>
      <c r="C3" s="8"/>
      <c r="D3" s="8"/>
      <c r="F3" s="4"/>
    </row>
    <row r="4" spans="1:9" ht="20.25" x14ac:dyDescent="0.4">
      <c r="A4" s="4"/>
      <c r="B4" s="9" t="s">
        <v>134</v>
      </c>
      <c r="C4" s="9"/>
      <c r="D4" s="9"/>
      <c r="F4" s="4"/>
    </row>
    <row r="5" spans="1:9" ht="39" x14ac:dyDescent="0.25">
      <c r="A5" s="4"/>
      <c r="B5" s="10" t="s">
        <v>115</v>
      </c>
      <c r="C5" s="10" t="s">
        <v>103</v>
      </c>
      <c r="D5" s="10" t="s">
        <v>117</v>
      </c>
      <c r="G5" s="4"/>
      <c r="H5" s="4"/>
      <c r="I5" s="6"/>
    </row>
    <row r="6" spans="1:9" ht="19.5" x14ac:dyDescent="0.4">
      <c r="A6" s="4"/>
      <c r="B6" s="11" t="s">
        <v>88</v>
      </c>
      <c r="C6" s="12">
        <v>19856</v>
      </c>
      <c r="D6" s="13">
        <f>C6/C16</f>
        <v>0.3518134623221531</v>
      </c>
    </row>
    <row r="7" spans="1:9" ht="19.5" x14ac:dyDescent="0.4">
      <c r="A7" s="4"/>
      <c r="B7" s="11" t="s">
        <v>53</v>
      </c>
      <c r="C7" s="12">
        <v>7913</v>
      </c>
      <c r="D7" s="13">
        <f>C7/$C$16</f>
        <v>0.14020446854125693</v>
      </c>
      <c r="E7" s="4"/>
    </row>
    <row r="8" spans="1:9" ht="19.5" x14ac:dyDescent="0.4">
      <c r="A8" s="4"/>
      <c r="B8" s="11" t="s">
        <v>86</v>
      </c>
      <c r="C8" s="12">
        <v>6491</v>
      </c>
      <c r="D8" s="13">
        <f t="shared" ref="D8:D15" si="0">C8/$C$16</f>
        <v>0.11500912489590531</v>
      </c>
    </row>
    <row r="9" spans="1:9" ht="19.5" x14ac:dyDescent="0.4">
      <c r="A9" s="4"/>
      <c r="B9" s="11" t="s">
        <v>84</v>
      </c>
      <c r="C9" s="12">
        <v>3974</v>
      </c>
      <c r="D9" s="13">
        <f t="shared" si="0"/>
        <v>7.0412303548964369E-2</v>
      </c>
      <c r="E9" s="4"/>
    </row>
    <row r="10" spans="1:9" ht="19.5" x14ac:dyDescent="0.4">
      <c r="A10" s="4"/>
      <c r="B10" s="11" t="s">
        <v>97</v>
      </c>
      <c r="C10" s="12">
        <v>3680</v>
      </c>
      <c r="D10" s="13">
        <f t="shared" si="0"/>
        <v>6.5203139672921212E-2</v>
      </c>
    </row>
    <row r="11" spans="1:9" ht="19.5" x14ac:dyDescent="0.4">
      <c r="A11" s="4"/>
      <c r="B11" s="11" t="s">
        <v>81</v>
      </c>
      <c r="C11" s="12">
        <v>3516</v>
      </c>
      <c r="D11" s="13">
        <f t="shared" si="0"/>
        <v>6.2297347578801891E-2</v>
      </c>
    </row>
    <row r="12" spans="1:9" ht="19.5" x14ac:dyDescent="0.4">
      <c r="A12" s="4"/>
      <c r="B12" s="11" t="s">
        <v>82</v>
      </c>
      <c r="C12" s="12">
        <v>3486</v>
      </c>
      <c r="D12" s="13">
        <f t="shared" si="0"/>
        <v>6.1765800244511775E-2</v>
      </c>
    </row>
    <row r="13" spans="1:9" ht="19.5" x14ac:dyDescent="0.4">
      <c r="B13" s="11" t="s">
        <v>85</v>
      </c>
      <c r="C13" s="12">
        <v>3015</v>
      </c>
      <c r="D13" s="13">
        <f t="shared" si="0"/>
        <v>5.3420507096156915E-2</v>
      </c>
    </row>
    <row r="14" spans="1:9" ht="19.5" x14ac:dyDescent="0.4">
      <c r="A14" s="4"/>
      <c r="B14" s="14" t="s">
        <v>87</v>
      </c>
      <c r="C14" s="12">
        <v>2522</v>
      </c>
      <c r="D14" s="13">
        <f t="shared" si="0"/>
        <v>4.4685412569322631E-2</v>
      </c>
    </row>
    <row r="15" spans="1:9" ht="19.5" x14ac:dyDescent="0.4">
      <c r="B15" s="11" t="s">
        <v>83</v>
      </c>
      <c r="C15" s="12">
        <v>1986</v>
      </c>
      <c r="D15" s="13">
        <f t="shared" si="0"/>
        <v>3.518843353000585E-2</v>
      </c>
    </row>
    <row r="16" spans="1:9" ht="20.25" x14ac:dyDescent="0.25">
      <c r="B16" s="15" t="s">
        <v>107</v>
      </c>
      <c r="C16" s="16">
        <f>SUM(C6:C15)</f>
        <v>56439</v>
      </c>
      <c r="D16" s="17">
        <f>SUM(D6:D15)</f>
        <v>1</v>
      </c>
    </row>
    <row r="20" spans="2:7" ht="21" x14ac:dyDescent="0.4">
      <c r="B20" s="18" t="s">
        <v>118</v>
      </c>
      <c r="C20" s="18"/>
      <c r="D20" s="18"/>
    </row>
    <row r="21" spans="2:7" ht="20.25" x14ac:dyDescent="0.4">
      <c r="B21" s="9" t="s">
        <v>134</v>
      </c>
      <c r="C21" s="9"/>
      <c r="D21" s="9"/>
    </row>
    <row r="22" spans="2:7" ht="39" x14ac:dyDescent="0.25">
      <c r="B22" s="10" t="s">
        <v>115</v>
      </c>
      <c r="C22" s="10" t="s">
        <v>105</v>
      </c>
      <c r="D22" s="10" t="s">
        <v>117</v>
      </c>
      <c r="G22" s="4"/>
    </row>
    <row r="23" spans="2:7" ht="19.5" x14ac:dyDescent="0.4">
      <c r="B23" s="11" t="s">
        <v>88</v>
      </c>
      <c r="C23" s="12">
        <v>654485</v>
      </c>
      <c r="D23" s="13">
        <f>C23/$C$33</f>
        <v>0.36868177892894505</v>
      </c>
    </row>
    <row r="24" spans="2:7" ht="19.5" x14ac:dyDescent="0.4">
      <c r="B24" s="11" t="s">
        <v>81</v>
      </c>
      <c r="C24" s="12">
        <v>211463</v>
      </c>
      <c r="D24" s="13">
        <f t="shared" ref="D24:D32" si="1">C24/$C$33</f>
        <v>0.1191204611528935</v>
      </c>
    </row>
    <row r="25" spans="2:7" ht="19.5" x14ac:dyDescent="0.4">
      <c r="B25" s="11" t="s">
        <v>53</v>
      </c>
      <c r="C25" s="12">
        <v>209972</v>
      </c>
      <c r="D25" s="13">
        <f t="shared" si="1"/>
        <v>0.1182805572095135</v>
      </c>
    </row>
    <row r="26" spans="2:7" ht="19.5" x14ac:dyDescent="0.4">
      <c r="B26" s="11" t="s">
        <v>87</v>
      </c>
      <c r="C26" s="12">
        <v>150979</v>
      </c>
      <c r="D26" s="13">
        <f t="shared" si="1"/>
        <v>8.504886483404997E-2</v>
      </c>
    </row>
    <row r="27" spans="2:7" ht="19.5" x14ac:dyDescent="0.4">
      <c r="B27" s="11" t="s">
        <v>97</v>
      </c>
      <c r="C27" s="12">
        <v>141105</v>
      </c>
      <c r="D27" s="13">
        <f t="shared" si="1"/>
        <v>7.9486684058104898E-2</v>
      </c>
    </row>
    <row r="28" spans="2:7" ht="19.5" x14ac:dyDescent="0.4">
      <c r="B28" s="11" t="s">
        <v>86</v>
      </c>
      <c r="C28" s="12">
        <v>133005</v>
      </c>
      <c r="D28" s="13">
        <f t="shared" si="1"/>
        <v>7.4923825613183392E-2</v>
      </c>
    </row>
    <row r="29" spans="2:7" ht="19.5" x14ac:dyDescent="0.4">
      <c r="B29" s="11" t="s">
        <v>85</v>
      </c>
      <c r="C29" s="12">
        <v>78098</v>
      </c>
      <c r="D29" s="13">
        <f t="shared" si="1"/>
        <v>4.3993841831046931E-2</v>
      </c>
    </row>
    <row r="30" spans="2:7" ht="19.5" x14ac:dyDescent="0.4">
      <c r="B30" s="11" t="s">
        <v>84</v>
      </c>
      <c r="C30" s="12">
        <v>72885</v>
      </c>
      <c r="D30" s="13">
        <f t="shared" si="1"/>
        <v>4.105727626643263E-2</v>
      </c>
    </row>
    <row r="31" spans="2:7" ht="19.5" x14ac:dyDescent="0.4">
      <c r="B31" s="14" t="s">
        <v>82</v>
      </c>
      <c r="C31" s="12">
        <v>64715</v>
      </c>
      <c r="D31" s="13">
        <f t="shared" si="1"/>
        <v>3.6454985711493276E-2</v>
      </c>
    </row>
    <row r="32" spans="2:7" ht="19.5" x14ac:dyDescent="0.4">
      <c r="B32" s="11" t="s">
        <v>83</v>
      </c>
      <c r="C32" s="12">
        <v>58496</v>
      </c>
      <c r="D32" s="13">
        <f t="shared" si="1"/>
        <v>3.295172439433687E-2</v>
      </c>
    </row>
    <row r="33" spans="2:4" ht="20.25" x14ac:dyDescent="0.25">
      <c r="B33" s="15" t="s">
        <v>107</v>
      </c>
      <c r="C33" s="16">
        <f>SUM(C23:C32)</f>
        <v>1775203</v>
      </c>
      <c r="D33" s="17">
        <v>1</v>
      </c>
    </row>
  </sheetData>
  <sheetProtection algorithmName="SHA-512" hashValue="5+3VHmAjx8mchWuzzeEazgeLkd5bAOm1DYyfB0QVdGSJCnlGb6DzowmVP8RMHgcHWmkTO0irTgHSyqtMMYoUOw==" saltValue="NRBTYq68Fhr6e/YP5/zsqw==" spinCount="100000" sheet="1" objects="1" scenarios="1"/>
  <mergeCells count="4">
    <mergeCell ref="B3:D3"/>
    <mergeCell ref="B20:D20"/>
    <mergeCell ref="B4:D4"/>
    <mergeCell ref="B21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Resumen General</vt:lpstr>
      <vt:lpstr>Gestión de Acogida</vt:lpstr>
      <vt:lpstr>Gestión Educación, Cultura y Re</vt:lpstr>
      <vt:lpstr>Gestión de Salud</vt:lpstr>
      <vt:lpstr> Gestión Económica </vt:lpstr>
      <vt:lpstr>Gestión Legal</vt:lpstr>
      <vt:lpstr>Gestión Social</vt:lpstr>
      <vt:lpstr>Coh.Terr y Género</vt:lpstr>
      <vt:lpstr>Coh. Terr y Gener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Beato</dc:creator>
  <cp:lastModifiedBy>Planificacion Direccion</cp:lastModifiedBy>
  <cp:lastPrinted>2024-04-09T15:28:39Z</cp:lastPrinted>
  <dcterms:created xsi:type="dcterms:W3CDTF">2023-04-19T16:05:50Z</dcterms:created>
  <dcterms:modified xsi:type="dcterms:W3CDTF">2024-10-11T19:13:09Z</dcterms:modified>
</cp:coreProperties>
</file>