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4\Octubre - Diciembre\"/>
    </mc:Choice>
  </mc:AlternateContent>
  <xr:revisionPtr revIDLastSave="0" documentId="13_ncr:1_{3217680F-BDF0-486F-A752-940E9B65FC0A}" xr6:coauthVersionLast="47" xr6:coauthVersionMax="47" xr10:uidLastSave="{00000000-0000-0000-0000-000000000000}"/>
  <bookViews>
    <workbookView xWindow="-120" yWindow="-120" windowWidth="29040" windowHeight="15720" tabRatio="875" activeTab="8" xr2:uid="{00000000-000D-0000-FFFF-FFFF00000000}"/>
  </bookViews>
  <sheets>
    <sheet name="Resumen General" sheetId="1" r:id="rId1"/>
    <sheet name="Gestión de Acogida" sheetId="3" r:id="rId2"/>
    <sheet name="Gestión Educación, Cultura y Re" sheetId="6" r:id="rId3"/>
    <sheet name="Gestión de Salud" sheetId="2" r:id="rId4"/>
    <sheet name=" Gestión Económica " sheetId="5" r:id="rId5"/>
    <sheet name="Gestión Legal" sheetId="4" r:id="rId6"/>
    <sheet name="Gestión Social" sheetId="7" r:id="rId7"/>
    <sheet name="Coh.Terr y Género" sheetId="9" r:id="rId8"/>
    <sheet name="Coh. Terr y Gener" sheetId="10" r:id="rId9"/>
    <sheet name="Data Gráficos" sheetId="11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3" l="1"/>
  <c r="J33" i="11"/>
  <c r="J25" i="11"/>
  <c r="J17" i="11"/>
  <c r="J9" i="11"/>
  <c r="M13" i="6"/>
  <c r="M16" i="6"/>
  <c r="M15" i="6"/>
  <c r="M14" i="6"/>
  <c r="C28" i="11"/>
  <c r="C20" i="11"/>
  <c r="M28" i="2"/>
  <c r="I16" i="4"/>
  <c r="K16" i="4"/>
  <c r="L33" i="11" l="1"/>
  <c r="K33" i="11"/>
  <c r="L17" i="11"/>
  <c r="K17" i="11"/>
  <c r="L25" i="11"/>
  <c r="K25" i="11"/>
  <c r="L9" i="11"/>
  <c r="K9" i="11"/>
  <c r="E28" i="11"/>
  <c r="D28" i="11"/>
  <c r="E20" i="11"/>
  <c r="D20" i="11"/>
  <c r="I16" i="9"/>
  <c r="C33" i="10"/>
  <c r="D24" i="10" s="1"/>
  <c r="C16" i="10"/>
  <c r="G13" i="7"/>
  <c r="D13" i="7"/>
  <c r="E13" i="7"/>
  <c r="F13" i="7"/>
  <c r="H13" i="7"/>
  <c r="I13" i="7"/>
  <c r="J13" i="7"/>
  <c r="M11" i="7"/>
  <c r="M9" i="7"/>
  <c r="M10" i="7"/>
  <c r="M12" i="7"/>
  <c r="M8" i="7"/>
  <c r="N11" i="4"/>
  <c r="L12" i="4"/>
  <c r="L11" i="4"/>
  <c r="L13" i="4"/>
  <c r="L14" i="4"/>
  <c r="L15" i="4"/>
  <c r="L10" i="4"/>
  <c r="M10" i="4"/>
  <c r="M15" i="4"/>
  <c r="M14" i="4"/>
  <c r="F16" i="4"/>
  <c r="D16" i="4"/>
  <c r="C16" i="4"/>
  <c r="E16" i="4"/>
  <c r="D8" i="10" l="1"/>
  <c r="D6" i="10"/>
  <c r="D23" i="10"/>
  <c r="D32" i="10"/>
  <c r="D31" i="10"/>
  <c r="D30" i="10"/>
  <c r="D29" i="10"/>
  <c r="D28" i="10"/>
  <c r="D27" i="10"/>
  <c r="D26" i="10"/>
  <c r="D25" i="10"/>
  <c r="D11" i="11"/>
  <c r="E11" i="11"/>
  <c r="D11" i="10"/>
  <c r="D10" i="10"/>
  <c r="D9" i="10"/>
  <c r="D7" i="10"/>
  <c r="D15" i="10"/>
  <c r="D14" i="10"/>
  <c r="D13" i="10"/>
  <c r="D12" i="10"/>
  <c r="M13" i="7"/>
  <c r="L16" i="4"/>
  <c r="N12" i="5"/>
  <c r="M12" i="5"/>
  <c r="L12" i="5"/>
  <c r="H15" i="5"/>
  <c r="G15" i="5"/>
  <c r="F15" i="5"/>
  <c r="E15" i="5"/>
  <c r="D15" i="5"/>
  <c r="C15" i="5"/>
  <c r="I15" i="5"/>
  <c r="L13" i="5"/>
  <c r="L14" i="5"/>
  <c r="C30" i="2"/>
  <c r="D30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9" i="2"/>
  <c r="M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11" i="2"/>
  <c r="G30" i="2"/>
  <c r="F17" i="6"/>
  <c r="D17" i="6"/>
  <c r="K17" i="3"/>
  <c r="J17" i="3"/>
  <c r="I17" i="3"/>
  <c r="H17" i="3"/>
  <c r="G17" i="3"/>
  <c r="F17" i="3"/>
  <c r="E17" i="3"/>
  <c r="D17" i="3"/>
  <c r="C17" i="3"/>
  <c r="E17" i="6"/>
  <c r="M14" i="5"/>
  <c r="M13" i="5"/>
  <c r="F30" i="2"/>
  <c r="I30" i="2"/>
  <c r="O16" i="6"/>
  <c r="O15" i="6"/>
  <c r="O14" i="6"/>
  <c r="O13" i="6"/>
  <c r="N16" i="6"/>
  <c r="N15" i="6"/>
  <c r="N13" i="6"/>
  <c r="N14" i="6"/>
  <c r="J17" i="6"/>
  <c r="G17" i="6"/>
  <c r="L13" i="3"/>
  <c r="L14" i="3"/>
  <c r="L15" i="3"/>
  <c r="L16" i="3"/>
  <c r="M12" i="3"/>
  <c r="D16" i="10" l="1"/>
  <c r="N17" i="6"/>
  <c r="E9" i="1" s="1"/>
  <c r="O17" i="6"/>
  <c r="F9" i="1" s="1"/>
  <c r="N17" i="3"/>
  <c r="F8" i="1" s="1"/>
  <c r="M15" i="5"/>
  <c r="E11" i="1" s="1"/>
  <c r="N30" i="2"/>
  <c r="F10" i="1" s="1"/>
  <c r="M30" i="2"/>
  <c r="E10" i="1" s="1"/>
  <c r="M17" i="6"/>
  <c r="L15" i="5"/>
  <c r="L30" i="2"/>
  <c r="L17" i="3"/>
  <c r="F39" i="11"/>
  <c r="F38" i="11"/>
  <c r="H39" i="11" l="1"/>
  <c r="G39" i="11"/>
  <c r="H38" i="11"/>
  <c r="G38" i="11"/>
  <c r="H57" i="9"/>
  <c r="G57" i="9"/>
  <c r="J57" i="9" s="1"/>
  <c r="H54" i="9"/>
  <c r="G54" i="9"/>
  <c r="J54" i="9" s="1"/>
  <c r="H50" i="9"/>
  <c r="G50" i="9"/>
  <c r="H46" i="9"/>
  <c r="G46" i="9"/>
  <c r="J46" i="9" s="1"/>
  <c r="H42" i="9"/>
  <c r="G42" i="9"/>
  <c r="H37" i="9"/>
  <c r="G37" i="9"/>
  <c r="H33" i="9"/>
  <c r="G33" i="9"/>
  <c r="J33" i="9" s="1"/>
  <c r="H28" i="9"/>
  <c r="G28" i="9"/>
  <c r="H23" i="9"/>
  <c r="G23" i="9"/>
  <c r="H19" i="9"/>
  <c r="G19" i="9"/>
  <c r="J17" i="9"/>
  <c r="J18" i="9"/>
  <c r="J20" i="9"/>
  <c r="J21" i="9"/>
  <c r="J22" i="9"/>
  <c r="J24" i="9"/>
  <c r="J25" i="9"/>
  <c r="J26" i="9"/>
  <c r="J27" i="9"/>
  <c r="J28" i="9"/>
  <c r="J29" i="9"/>
  <c r="J30" i="9"/>
  <c r="J31" i="9"/>
  <c r="J32" i="9"/>
  <c r="J34" i="9"/>
  <c r="J35" i="9"/>
  <c r="J36" i="9"/>
  <c r="J38" i="9"/>
  <c r="J39" i="9"/>
  <c r="J40" i="9"/>
  <c r="J41" i="9"/>
  <c r="J43" i="9"/>
  <c r="J44" i="9"/>
  <c r="J45" i="9"/>
  <c r="J47" i="9"/>
  <c r="J48" i="9"/>
  <c r="J49" i="9"/>
  <c r="J51" i="9"/>
  <c r="J52" i="9"/>
  <c r="J53" i="9"/>
  <c r="J55" i="9"/>
  <c r="J56" i="9"/>
  <c r="J16" i="9"/>
  <c r="N13" i="5"/>
  <c r="F57" i="9"/>
  <c r="E57" i="9"/>
  <c r="F54" i="9"/>
  <c r="E54" i="9"/>
  <c r="F50" i="9"/>
  <c r="E50" i="9"/>
  <c r="F46" i="9"/>
  <c r="E46" i="9"/>
  <c r="F42" i="9"/>
  <c r="E42" i="9"/>
  <c r="F37" i="9"/>
  <c r="E37" i="9"/>
  <c r="I37" i="9" s="1"/>
  <c r="F33" i="9"/>
  <c r="E33" i="9"/>
  <c r="F28" i="9"/>
  <c r="E28" i="9"/>
  <c r="F23" i="9"/>
  <c r="E23" i="9"/>
  <c r="F19" i="9"/>
  <c r="E19" i="9"/>
  <c r="I18" i="9"/>
  <c r="I20" i="9"/>
  <c r="I21" i="9"/>
  <c r="I22" i="9"/>
  <c r="I24" i="9"/>
  <c r="I25" i="9"/>
  <c r="I26" i="9"/>
  <c r="I27" i="9"/>
  <c r="I29" i="9"/>
  <c r="I30" i="9"/>
  <c r="I31" i="9"/>
  <c r="I32" i="9"/>
  <c r="I34" i="9"/>
  <c r="I35" i="9"/>
  <c r="I36" i="9"/>
  <c r="I38" i="9"/>
  <c r="I39" i="9"/>
  <c r="I40" i="9"/>
  <c r="I41" i="9"/>
  <c r="I43" i="9"/>
  <c r="I44" i="9"/>
  <c r="I45" i="9"/>
  <c r="I47" i="9"/>
  <c r="I48" i="9"/>
  <c r="I49" i="9"/>
  <c r="I51" i="9"/>
  <c r="I52" i="9"/>
  <c r="I53" i="9"/>
  <c r="I55" i="9"/>
  <c r="I56" i="9"/>
  <c r="I17" i="9"/>
  <c r="N10" i="4"/>
  <c r="M15" i="3"/>
  <c r="M16" i="3"/>
  <c r="M14" i="3"/>
  <c r="O12" i="7"/>
  <c r="L13" i="7"/>
  <c r="K13" i="7"/>
  <c r="N12" i="7"/>
  <c r="O11" i="7"/>
  <c r="N11" i="7"/>
  <c r="O10" i="7"/>
  <c r="N10" i="7"/>
  <c r="O9" i="7"/>
  <c r="N9" i="7"/>
  <c r="O8" i="7"/>
  <c r="N8" i="7"/>
  <c r="L17" i="6"/>
  <c r="K17" i="6"/>
  <c r="I17" i="6"/>
  <c r="H17" i="6"/>
  <c r="K15" i="5"/>
  <c r="J15" i="5"/>
  <c r="N14" i="5"/>
  <c r="J16" i="4"/>
  <c r="H16" i="4"/>
  <c r="G16" i="4"/>
  <c r="N15" i="4"/>
  <c r="N14" i="4"/>
  <c r="N13" i="4"/>
  <c r="M13" i="4"/>
  <c r="N12" i="4"/>
  <c r="M12" i="4"/>
  <c r="M11" i="4"/>
  <c r="N16" i="3"/>
  <c r="N14" i="3"/>
  <c r="N13" i="3"/>
  <c r="M13" i="3"/>
  <c r="N12" i="3"/>
  <c r="K30" i="2"/>
  <c r="J30" i="2"/>
  <c r="H30" i="2"/>
  <c r="E30" i="2"/>
  <c r="E58" i="9" l="1"/>
  <c r="F58" i="9"/>
  <c r="N15" i="5"/>
  <c r="F11" i="1" s="1"/>
  <c r="N16" i="4"/>
  <c r="F12" i="1" s="1"/>
  <c r="M16" i="4"/>
  <c r="E12" i="1" s="1"/>
  <c r="M17" i="3"/>
  <c r="E8" i="1" s="1"/>
  <c r="N15" i="3"/>
  <c r="J42" i="9"/>
  <c r="J37" i="9"/>
  <c r="J23" i="9"/>
  <c r="J19" i="9"/>
  <c r="H58" i="9"/>
  <c r="G58" i="9"/>
  <c r="J50" i="9"/>
  <c r="I46" i="9"/>
  <c r="I57" i="9"/>
  <c r="I23" i="9"/>
  <c r="I28" i="9"/>
  <c r="I54" i="9"/>
  <c r="I33" i="9"/>
  <c r="I42" i="9"/>
  <c r="I50" i="9"/>
  <c r="I19" i="9"/>
  <c r="O13" i="7"/>
  <c r="F13" i="1" s="1"/>
  <c r="N13" i="7"/>
  <c r="E13" i="1" s="1"/>
  <c r="I58" i="9" l="1"/>
  <c r="F14" i="1"/>
  <c r="E14" i="1"/>
  <c r="J58" i="9"/>
</calcChain>
</file>

<file path=xl/sharedStrings.xml><?xml version="1.0" encoding="utf-8"?>
<sst xmlns="http://schemas.openxmlformats.org/spreadsheetml/2006/main" count="334" uniqueCount="141">
  <si>
    <t>Resumen General</t>
  </si>
  <si>
    <t>Gestiones</t>
  </si>
  <si>
    <t>Cantidad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</si>
  <si>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</si>
  <si>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</si>
  <si>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</si>
  <si>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</si>
  <si>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</si>
  <si>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</si>
  <si>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</si>
  <si>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</si>
  <si>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</t>
  </si>
  <si>
    <t>Asistencia Psicológica</t>
  </si>
  <si>
    <t>Atención Cardiológica</t>
  </si>
  <si>
    <t>Atención Dermatológica</t>
  </si>
  <si>
    <t>Atención Geriátrica</t>
  </si>
  <si>
    <t>Atención Médica General</t>
  </si>
  <si>
    <t>Atención Odontológica</t>
  </si>
  <si>
    <t>Atención Ortopedia</t>
  </si>
  <si>
    <t>Atención Psiquiátrica</t>
  </si>
  <si>
    <t>Donaciones de dispositivos de apoyo</t>
  </si>
  <si>
    <t>Donaciones de Medicamentos</t>
  </si>
  <si>
    <t>Entrega de Kit Covid</t>
  </si>
  <si>
    <t>Entrega de pañales desechables</t>
  </si>
  <si>
    <t>Gestión de Seguro Médico (SENASA)</t>
  </si>
  <si>
    <t>Otras Consultas</t>
  </si>
  <si>
    <t>Otras Donaciones</t>
  </si>
  <si>
    <t>Visitas Domiciliarias</t>
  </si>
  <si>
    <t>"AMA” Acogida del Adulto Mayor en Situaciones de Emergencia</t>
  </si>
  <si>
    <t>Familias de Cariño</t>
  </si>
  <si>
    <t>Higiene y cuidado personal</t>
  </si>
  <si>
    <t>Imagen Positiva</t>
  </si>
  <si>
    <t>Acompañamiento a Fiscalía</t>
  </si>
  <si>
    <t>Asesoría Legal</t>
  </si>
  <si>
    <t>Asistencia a Tribunales</t>
  </si>
  <si>
    <t>Audiencias Virtuales</t>
  </si>
  <si>
    <t>Denuncia y Seguimiento de Casos</t>
  </si>
  <si>
    <t xml:space="preserve">Empoderamiento del Adulto Mayor sobre la ley 352-98 </t>
  </si>
  <si>
    <t>Gestión de Pensiones</t>
  </si>
  <si>
    <t>Infoalfabetización</t>
  </si>
  <si>
    <t>Asistencia directa al usuario</t>
  </si>
  <si>
    <t>Diagnostico de inclusión</t>
  </si>
  <si>
    <t>Gestión de Viviendas (reparación o construcción)</t>
  </si>
  <si>
    <t>Pasante con Sabiduría (Adultos Mayores Insertados en el sector laboral)</t>
  </si>
  <si>
    <t>Cantidad de Nuevos Adultos Mayores</t>
  </si>
  <si>
    <t xml:space="preserve">Adultos Mayores beneficiados en jornadas de inclusión social </t>
  </si>
  <si>
    <t>Raciones Cocidas</t>
  </si>
  <si>
    <t>Raciones Crudas</t>
  </si>
  <si>
    <t xml:space="preserve">Hospedaje </t>
  </si>
  <si>
    <t>Vacunación/Pruebas COVID de Adultos Mayores</t>
  </si>
  <si>
    <t>Santiago</t>
  </si>
  <si>
    <t>Espaillat</t>
  </si>
  <si>
    <t>Puerto Plata</t>
  </si>
  <si>
    <t>Región Cibao Norte</t>
  </si>
  <si>
    <t>La Vega</t>
  </si>
  <si>
    <t>Sánchez Ramírez</t>
  </si>
  <si>
    <t>Monseñor Nouel</t>
  </si>
  <si>
    <t>Duarte</t>
  </si>
  <si>
    <t>Samaná</t>
  </si>
  <si>
    <t>Hermanas Mirabal</t>
  </si>
  <si>
    <t>María Trinidad Sánchez</t>
  </si>
  <si>
    <t>Dajabón</t>
  </si>
  <si>
    <t>Santiago Rodríguez</t>
  </si>
  <si>
    <t>Valverde</t>
  </si>
  <si>
    <t>San Cristóbal</t>
  </si>
  <si>
    <t>Peravia</t>
  </si>
  <si>
    <t>San José de Ocoa</t>
  </si>
  <si>
    <t>Barahona</t>
  </si>
  <si>
    <t>Bahoruco</t>
  </si>
  <si>
    <t>Independencia</t>
  </si>
  <si>
    <t>Pedernales</t>
  </si>
  <si>
    <t>Azua</t>
  </si>
  <si>
    <t>San Juan</t>
  </si>
  <si>
    <t>Elías Piña</t>
  </si>
  <si>
    <t>El Seibo</t>
  </si>
  <si>
    <t>La Romana</t>
  </si>
  <si>
    <t>La Altagracia</t>
  </si>
  <si>
    <t>San Pedro de Macorís</t>
  </si>
  <si>
    <t>Monte Plata</t>
  </si>
  <si>
    <t>Hato Mayor</t>
  </si>
  <si>
    <t>Santo Domingo</t>
  </si>
  <si>
    <t>Región Cibao Sur</t>
  </si>
  <si>
    <t>Región Cibao Nordeste</t>
  </si>
  <si>
    <t>Región Cibao Noroeste</t>
  </si>
  <si>
    <t>Región Valdesia</t>
  </si>
  <si>
    <t>Región Enriquillo</t>
  </si>
  <si>
    <t>Región El Valle</t>
  </si>
  <si>
    <t>Región Yuma</t>
  </si>
  <si>
    <t>Región Ozama</t>
  </si>
  <si>
    <t>Total Cibao Norte</t>
  </si>
  <si>
    <t>Total Cibao Sur</t>
  </si>
  <si>
    <t>Total Cibao Nordeste</t>
  </si>
  <si>
    <t>Total Cibao Noroeste</t>
  </si>
  <si>
    <t>Total Valdesia</t>
  </si>
  <si>
    <t>Total Enriquillo</t>
  </si>
  <si>
    <t>Total El Valle</t>
  </si>
  <si>
    <t>Total Yuma</t>
  </si>
  <si>
    <t>Región Higüamo</t>
  </si>
  <si>
    <t>Total Higüamo</t>
  </si>
  <si>
    <t>Total Ozama</t>
  </si>
  <si>
    <t>Hombre</t>
  </si>
  <si>
    <t>Mujer</t>
  </si>
  <si>
    <t xml:space="preserve">Total General </t>
  </si>
  <si>
    <t>Adultos Mayores</t>
  </si>
  <si>
    <t xml:space="preserve">Cantidad de Servicios  Brindados Totales </t>
  </si>
  <si>
    <t>Servicios Brindados</t>
  </si>
  <si>
    <t>Total Servicios Brindados</t>
  </si>
  <si>
    <t>Total general</t>
  </si>
  <si>
    <t xml:space="preserve">Actividades Culturales y Recreativas </t>
  </si>
  <si>
    <t xml:space="preserve">Alfabetización </t>
  </si>
  <si>
    <t xml:space="preserve">Capacitación Técnica como terapia ocupacional </t>
  </si>
  <si>
    <t xml:space="preserve">“PROVEE” Protección a la Vejez en Pobreza Extrema </t>
  </si>
  <si>
    <t xml:space="preserve">“TE-AMA” Transferencia Económica al Adulto Mayor </t>
  </si>
  <si>
    <t>Total Adultos Mayores Nuevos</t>
  </si>
  <si>
    <t>Provincias</t>
  </si>
  <si>
    <t>Regiones</t>
  </si>
  <si>
    <t xml:space="preserve">Adultos Mayores y Servicios Brindados segmentados por Cohesión Territorial y Género </t>
  </si>
  <si>
    <t>%</t>
  </si>
  <si>
    <t>Servicios Brindados por Región</t>
  </si>
  <si>
    <t xml:space="preserve">Adultos Mayores impactados por Región </t>
  </si>
  <si>
    <t>Data Cuadro Resumen General</t>
  </si>
  <si>
    <t>Gestión Educación, Cultura y Re</t>
  </si>
  <si>
    <t xml:space="preserve">Gestión Económica </t>
  </si>
  <si>
    <t xml:space="preserve">Adultos Mayores </t>
  </si>
  <si>
    <t xml:space="preserve">Servicios Brindados </t>
  </si>
  <si>
    <t xml:space="preserve">Hombre </t>
  </si>
  <si>
    <t xml:space="preserve"> Adultos Mayores Nuevos </t>
  </si>
  <si>
    <t>Adultos Mayores atendidos por servicio</t>
  </si>
  <si>
    <t>Nombre de los servicios</t>
  </si>
  <si>
    <t>Distrito Nacional</t>
  </si>
  <si>
    <t>Montecristi</t>
  </si>
  <si>
    <t>Octubre - Diciembre 2024</t>
  </si>
  <si>
    <t>Gestión de Acogida Octubre - Diciembre 2024</t>
  </si>
  <si>
    <t>Octubre</t>
  </si>
  <si>
    <t>Noviembre</t>
  </si>
  <si>
    <t>Diciembre</t>
  </si>
  <si>
    <t>Gestión de Educación, Cultura y Recreación Octubre - Diciembre 2024</t>
  </si>
  <si>
    <t>Gestión de Salud Octubre - Diciembre 2024</t>
  </si>
  <si>
    <t>Gestión Económica Octubre - Diciembre 2024</t>
  </si>
  <si>
    <t>Gestión Legal Octubre - Diciembre 2024</t>
  </si>
  <si>
    <t>Gestión Social 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</si>
</sst>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_);_(* \(#,##0\);_(* &quot;-&quot;??_);_(@_)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Libre Franklin"/>
    </font>
    <font>
      <b/>
      <sz val="11"/>
      <name val="Calibri"/>
      <family val="2"/>
    </font>
    <font>
      <sz val="11"/>
      <name val="Libre Franklin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Libre Franklin"/>
    </font>
    <font>
      <sz val="11"/>
      <name val="Calibri"/>
      <family val="2"/>
      <scheme val="minor"/>
    </font>
    <font>
      <sz val="14"/>
      <name val="Libre Franklin"/>
    </font>
    <font>
      <b/>
      <sz val="14"/>
      <name val="Libre Franklin"/>
    </font>
    <font>
      <sz val="12"/>
      <name val="Libre Franklin"/>
    </font>
    <font>
      <b/>
      <sz val="18"/>
      <name val="Libre Franklin"/>
    </font>
    <font>
      <b/>
      <sz val="10"/>
      <name val="Libre Franklin"/>
    </font>
    <font>
      <b/>
      <sz val="13"/>
      <name val="Libre Frankli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0" applyFont="1"/>
    <xf numFmtId="3" fontId="0" fillId="0" borderId="0" xfId="0" applyNumberFormat="1"/>
    <xf numFmtId="0" fontId="0" fillId="0" borderId="0" xfId="0" applyAlignment="1">
      <alignment vertical="top"/>
    </xf>
    <xf numFmtId="0" fontId="5" fillId="0" borderId="0" xfId="0" applyFont="1"/>
    <xf numFmtId="0" fontId="0" fillId="0" borderId="1" xfId="0" applyBorder="1"/>
    <xf numFmtId="0" fontId="4" fillId="0" borderId="0" xfId="0" applyFont="1"/>
    <xf numFmtId="0" fontId="3" fillId="0" borderId="0" xfId="0" applyFont="1"/>
    <xf numFmtId="164" fontId="0" fillId="0" borderId="0" xfId="0" applyNumberFormat="1"/>
    <xf numFmtId="0" fontId="2" fillId="0" borderId="0" xfId="0" applyFont="1"/>
    <xf numFmtId="10" fontId="0" fillId="0" borderId="0" xfId="1" applyNumberFormat="1" applyFont="1"/>
    <xf numFmtId="0" fontId="1" fillId="0" borderId="0" xfId="0" applyFont="1"/>
    <xf numFmtId="0" fontId="14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14" fillId="0" borderId="1" xfId="0" applyNumberFormat="1" applyFont="1" applyBorder="1"/>
    <xf numFmtId="3" fontId="8" fillId="0" borderId="1" xfId="0" applyNumberFormat="1" applyFont="1" applyBorder="1"/>
    <xf numFmtId="0" fontId="10" fillId="0" borderId="1" xfId="0" applyFont="1" applyBorder="1"/>
    <xf numFmtId="3" fontId="10" fillId="0" borderId="1" xfId="0" applyNumberFormat="1" applyFont="1" applyBorder="1"/>
    <xf numFmtId="10" fontId="10" fillId="0" borderId="1" xfId="1" applyNumberFormat="1" applyFont="1" applyFill="1" applyBorder="1"/>
    <xf numFmtId="1" fontId="13" fillId="0" borderId="1" xfId="0" applyNumberFormat="1" applyFont="1" applyBorder="1" applyAlignment="1">
      <alignment horizontal="center" vertical="center" wrapText="1"/>
    </xf>
    <xf numFmtId="9" fontId="13" fillId="0" borderId="1" xfId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/>
    <xf numFmtId="0" fontId="16" fillId="0" borderId="1" xfId="0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ADULTOS MAYORES IMPACTADOS </a:t>
            </a:r>
          </a:p>
          <a:p>
            <a:pPr>
              <a:defRPr/>
            </a:pPr>
            <a:r>
              <a:rPr lang="en-US">
                <a:solidFill>
                  <a:sysClr val="windowText" lastClr="000000"/>
                </a:solidFill>
              </a:rPr>
              <a:t>POR GÉNERO </a:t>
            </a:r>
          </a:p>
        </c:rich>
      </c:tx>
      <c:layout>
        <c:manualLayout>
          <c:xMode val="edge"/>
          <c:yMode val="edge"/>
          <c:x val="0.21556233595800528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Gráficos'!$B$38</c:f>
              <c:strCache>
                <c:ptCount val="1"/>
                <c:pt idx="0">
                  <c:v>Adultos Mayores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EE8-441C-8246-980234DAD8D4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E8-441C-8246-980234DAD8D4}"/>
              </c:ext>
            </c:extLst>
          </c:dPt>
          <c:dLbls>
            <c:dLbl>
              <c:idx val="0"/>
              <c:layout>
                <c:manualLayout>
                  <c:x val="-0.11028412073490824"/>
                  <c:y val="8.143846602508020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8-441C-8246-980234DAD8D4}"/>
                </c:ext>
              </c:extLst>
            </c:dLbl>
            <c:dLbl>
              <c:idx val="1"/>
              <c:layout>
                <c:manualLayout>
                  <c:x val="9.7087817147856512E-2"/>
                  <c:y val="-6.7872557596967045E-2"/>
                </c:manualLayout>
              </c:layout>
              <c:tx>
                <c:rich>
                  <a:bodyPr/>
                  <a:lstStyle/>
                  <a:p>
                    <a:fld id="{3BEE393B-822A-458F-89EB-DFFAC4250394}" type="PERCENTAGE">
                      <a:rPr lang="en-US" sz="1100"/>
                      <a:pPr/>
                      <a:t>[PORCENTAJE]</a:t>
                    </a:fld>
                    <a:endParaRPr lang="es-DO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EE8-441C-8246-980234DAD8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Gráficos'!$G$38:$H$38</c:f>
              <c:numCache>
                <c:formatCode>0.00%</c:formatCode>
                <c:ptCount val="2"/>
                <c:pt idx="0">
                  <c:v>0.39543225388076036</c:v>
                </c:pt>
                <c:pt idx="1">
                  <c:v>0.60456774611923969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8-441C-8246-980234DAD8D4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servicios brindados POR GÉNERO </a:t>
            </a:r>
          </a:p>
        </c:rich>
      </c:tx>
      <c:layout>
        <c:manualLayout>
          <c:xMode val="edge"/>
          <c:yMode val="edge"/>
          <c:x val="0.1711178915135608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Gráficos'!$B$39</c:f>
              <c:strCache>
                <c:ptCount val="1"/>
                <c:pt idx="0">
                  <c:v>Servicios Brindados </c:v>
                </c:pt>
              </c:strCache>
            </c:strRef>
          </c:tx>
          <c:explosion val="2"/>
          <c:dPt>
            <c:idx val="0"/>
            <c:bubble3D val="0"/>
            <c:explosion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55-4FE7-A02C-9C5C896A233A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55-4FE7-A02C-9C5C896A233A}"/>
              </c:ext>
            </c:extLst>
          </c:dPt>
          <c:dLbls>
            <c:dLbl>
              <c:idx val="0"/>
              <c:layout>
                <c:manualLayout>
                  <c:x val="-0.11028412073490813"/>
                  <c:y val="2.125328083989492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5-4FE7-A02C-9C5C896A233A}"/>
                </c:ext>
              </c:extLst>
            </c:dLbl>
            <c:dLbl>
              <c:idx val="1"/>
              <c:layout>
                <c:manualLayout>
                  <c:x val="0.1165323709536308"/>
                  <c:y val="1.546077573636628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BEE393B-822A-458F-89EB-DFFAC4250394}" type="PERCENTAGE">
                      <a:rPr lang="en-US" sz="1100"/>
                      <a:pPr>
                        <a:defRPr/>
                      </a:pPr>
                      <a:t>[PORCENTAJE]</a:t>
                    </a:fld>
                    <a:endParaRPr lang="es-DO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555-4FE7-A02C-9C5C896A2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Gráficos'!$G$39:$H$39</c:f>
              <c:numCache>
                <c:formatCode>0.00%</c:formatCode>
                <c:ptCount val="2"/>
                <c:pt idx="0">
                  <c:v>0.4276851242820604</c:v>
                </c:pt>
                <c:pt idx="1">
                  <c:v>0.5723148757179396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55-4FE7-A02C-9C5C896A233A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288910761154851"/>
          <c:y val="0.1902314814814815"/>
          <c:w val="0.2497771216097987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1126067</xdr:colOff>
      <xdr:row>0</xdr:row>
      <xdr:rowOff>50801</xdr:rowOff>
    </xdr:from>
    <xdr:to>
      <xdr:col>8</xdr:col>
      <xdr:colOff>930276</xdr:colOff>
      <xdr:row>10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C98CDE-D558-07D9-F1BC-A14DD02D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734" y="50801"/>
          <a:ext cx="4532842" cy="2028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43</xdr:row>
      <xdr:rowOff>80962</xdr:rowOff>
    </xdr:from>
    <xdr:to>
      <xdr:col>7</xdr:col>
      <xdr:colOff>581025</xdr:colOff>
      <xdr:row>57</xdr:row>
      <xdr:rowOff>157162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381B75-B01A-D6B1-B30B-114489FC2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657225</xdr:colOff>
      <xdr:row>43</xdr:row>
      <xdr:rowOff>104775</xdr:rowOff>
    </xdr:from>
    <xdr:to>
      <xdr:col>15</xdr:col>
      <xdr:colOff>657225</xdr:colOff>
      <xdr:row>57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1139BA7-19D4-40B8-8FD5-1226117BA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92"/>
  <sheetViews>
    <sheetView workbookViewId="0">
      <selection activeCell="J9" sqref="J9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2" spans="1:10" ht="15" customHeight="1" x14ac:dyDescent="0.25">
      <c r="B2" s="12"/>
      <c r="C2" s="12"/>
      <c r="D2" s="12"/>
      <c r="E2" s="12"/>
      <c r="F2" s="12"/>
    </row>
    <row r="3" spans="1:10" ht="24.75" customHeight="1" x14ac:dyDescent="0.25">
      <c r="B3" s="47" t="s">
        <v>0</v>
      </c>
      <c r="C3" s="48"/>
      <c r="D3" s="48"/>
      <c r="E3" s="48"/>
      <c r="F3" s="48"/>
      <c r="G3" s="5"/>
    </row>
    <row r="4" spans="1:10" ht="0.75" customHeight="1" x14ac:dyDescent="0.25">
      <c r="A4" s="5"/>
      <c r="B4" s="48"/>
      <c r="C4" s="48"/>
      <c r="D4" s="48"/>
      <c r="E4" s="48"/>
      <c r="F4" s="48"/>
      <c r="G4" s="5"/>
    </row>
    <row r="5" spans="1:10" ht="23.25" x14ac:dyDescent="0.25">
      <c r="A5" s="5"/>
      <c r="B5" s="49" t="s">
        <v>131</v>
      </c>
      <c r="C5" s="50"/>
      <c r="D5" s="50"/>
      <c r="E5" s="50"/>
      <c r="F5" s="50"/>
      <c r="G5" s="5"/>
    </row>
    <row r="6" spans="1:10" ht="26.25" customHeight="1" x14ac:dyDescent="0.4">
      <c r="A6" s="5"/>
      <c r="B6" s="51" t="s">
        <v>1</v>
      </c>
      <c r="C6" s="52" t="s">
        <v>2</v>
      </c>
      <c r="D6" s="48"/>
      <c r="E6" s="53" t="s">
        <v>44</v>
      </c>
      <c r="F6" s="54" t="s">
        <v>104</v>
      </c>
      <c r="G6" s="5"/>
      <c r="J6" s="1"/>
    </row>
    <row r="7" spans="1:10" ht="30.75" customHeight="1" x14ac:dyDescent="0.25">
      <c r="A7" s="5"/>
      <c r="B7" s="48"/>
      <c r="C7" s="13" t="s">
        <v>3</v>
      </c>
      <c r="D7" s="13" t="s">
        <v>4</v>
      </c>
      <c r="E7" s="48"/>
      <c r="F7" s="48"/>
      <c r="G7" s="5"/>
    </row>
    <row r="8" spans="1:10" ht="19.5" x14ac:dyDescent="0.4">
      <c r="A8" s="5"/>
      <c r="B8" s="15" t="s">
        <v>5</v>
      </c>
      <c r="C8" s="13">
        <v>3</v>
      </c>
      <c r="D8" s="13">
        <v>3</v>
      </c>
      <c r="E8" s="16">
        <f>'Gestión de Acogida'!M17</f>
        <v>1025</v>
      </c>
      <c r="F8" s="16">
        <f>'Gestión de Acogida'!N17</f>
        <v>671330</v>
      </c>
      <c r="G8" s="5"/>
    </row>
    <row r="9" spans="1:10" ht="58.5" x14ac:dyDescent="0.4">
      <c r="A9" s="5"/>
      <c r="B9" s="15" t="s">
        <v>6</v>
      </c>
      <c r="C9" s="13">
        <v>4</v>
      </c>
      <c r="D9" s="13">
        <v>0</v>
      </c>
      <c r="E9" s="16">
        <f>'Gestión Educación, Cultura y Re'!N17</f>
        <v>595</v>
      </c>
      <c r="F9" s="16">
        <f>'Gestión Educación, Cultura y Re'!O17</f>
        <v>145614</v>
      </c>
      <c r="G9" s="5"/>
    </row>
    <row r="10" spans="1:10" ht="19.5" x14ac:dyDescent="0.4">
      <c r="A10" s="5"/>
      <c r="B10" s="15" t="s">
        <v>7</v>
      </c>
      <c r="C10" s="13">
        <v>19</v>
      </c>
      <c r="D10" s="13">
        <v>0</v>
      </c>
      <c r="E10" s="16">
        <f>'Gestión de Salud'!M30</f>
        <v>16261</v>
      </c>
      <c r="F10" s="16">
        <f>'Gestión de Salud'!N30</f>
        <v>1195479</v>
      </c>
      <c r="G10" s="5"/>
    </row>
    <row r="11" spans="1:10" ht="19.5" x14ac:dyDescent="0.4">
      <c r="A11" s="5"/>
      <c r="B11" s="15" t="s">
        <v>8</v>
      </c>
      <c r="C11" s="13">
        <v>1</v>
      </c>
      <c r="D11" s="13">
        <v>2</v>
      </c>
      <c r="E11" s="16">
        <f>' Gestión Económica '!M15</f>
        <v>20887</v>
      </c>
      <c r="F11" s="16">
        <f>' Gestión Económica '!N15</f>
        <v>59429</v>
      </c>
      <c r="G11" s="5"/>
    </row>
    <row r="12" spans="1:10" ht="19.5" x14ac:dyDescent="0.4">
      <c r="A12" s="5"/>
      <c r="B12" s="15" t="s">
        <v>9</v>
      </c>
      <c r="C12" s="13">
        <v>6</v>
      </c>
      <c r="D12" s="13">
        <v>0</v>
      </c>
      <c r="E12" s="16">
        <f>'Gestión Legal'!M16</f>
        <v>50</v>
      </c>
      <c r="F12" s="16">
        <f>'Gestión Legal'!N16</f>
        <v>24855</v>
      </c>
      <c r="G12" s="5"/>
    </row>
    <row r="13" spans="1:10" ht="19.5" x14ac:dyDescent="0.4">
      <c r="A13" s="5"/>
      <c r="B13" s="15" t="s">
        <v>10</v>
      </c>
      <c r="C13" s="13">
        <v>4</v>
      </c>
      <c r="D13" s="13">
        <v>1</v>
      </c>
      <c r="E13" s="16">
        <f>'Gestión Social'!N13</f>
        <v>10528</v>
      </c>
      <c r="F13" s="16">
        <f>'Gestión Social'!O13</f>
        <v>59115</v>
      </c>
      <c r="G13" s="5"/>
    </row>
    <row r="14" spans="1:10" ht="20.25" x14ac:dyDescent="0.25">
      <c r="A14" s="5"/>
      <c r="B14" s="17" t="s">
        <v>107</v>
      </c>
      <c r="C14" s="18">
        <v>37</v>
      </c>
      <c r="D14" s="18">
        <v>6</v>
      </c>
      <c r="E14" s="19">
        <f>SUM(E8:E13)</f>
        <v>49346</v>
      </c>
      <c r="F14" s="19">
        <f>SUM(F8:F13)</f>
        <v>2155822</v>
      </c>
      <c r="G14" s="5"/>
    </row>
    <row r="15" spans="1:10" ht="15" customHeight="1" x14ac:dyDescent="0.25">
      <c r="B15" s="12"/>
      <c r="C15" s="12"/>
      <c r="D15" s="12"/>
      <c r="E15" s="12"/>
      <c r="F15" s="12"/>
    </row>
    <row r="16" spans="1:10" ht="15" customHeight="1" x14ac:dyDescent="0.25">
      <c r="B16" s="12"/>
      <c r="C16" s="12"/>
      <c r="D16" s="12"/>
      <c r="E16" s="12"/>
      <c r="F16" s="12"/>
    </row>
    <row r="17" spans="2:6" ht="15.75" customHeight="1" x14ac:dyDescent="0.25">
      <c r="B17" s="12"/>
      <c r="C17" s="12"/>
      <c r="D17" s="12"/>
      <c r="E17" s="12"/>
      <c r="F17" s="12"/>
    </row>
    <row r="18" spans="2:6" ht="15.75" customHeight="1" x14ac:dyDescent="0.25"/>
    <row r="19" spans="2:6" ht="15.75" customHeight="1" x14ac:dyDescent="0.25"/>
    <row r="20" spans="2:6" ht="15.75" customHeight="1" x14ac:dyDescent="0.25"/>
    <row r="21" spans="2:6" ht="15.75" customHeight="1" x14ac:dyDescent="0.25"/>
    <row r="22" spans="2:6" ht="15.75" customHeight="1" x14ac:dyDescent="0.25"/>
    <row r="23" spans="2:6" ht="15.75" customHeight="1" x14ac:dyDescent="0.25"/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6x/ftS2ZCJUNlhjH9P9aPJ3i+IGOcPqp6r5WQaWVejPjdWObw8EpwYsPWD6OHDognRfL1HssWqBbqXSjV1/nRg==" saltValue="T3tDCqMLFlPctC4ygeL3cg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6B59-6618-46E6-BDCC-37E8F3D0DF73}">
  <dimension ref="B2:L39"/>
  <sheetViews>
    <sheetView topLeftCell="A13" workbookViewId="0">
      <selection activeCell="O37" sqref="O37"/>
    </sheetView>
  </sheetViews>
  <sheetFormatPr baseColWidth="10" defaultRowHeight="15" x14ac:dyDescent="0.25"/>
  <sheetData>
    <row r="2" spans="2:12" x14ac:dyDescent="0.25">
      <c r="B2" s="68" t="s">
        <v>120</v>
      </c>
      <c r="C2" s="68"/>
      <c r="D2" s="68"/>
      <c r="E2" s="68"/>
    </row>
    <row r="4" spans="2:12" x14ac:dyDescent="0.25">
      <c r="C4" t="s">
        <v>127</v>
      </c>
      <c r="D4" s="4" t="s">
        <v>126</v>
      </c>
      <c r="E4" s="4" t="s">
        <v>105</v>
      </c>
      <c r="I4" s="68" t="s">
        <v>7</v>
      </c>
      <c r="J4" s="68"/>
      <c r="K4" s="68"/>
      <c r="L4" s="68"/>
    </row>
    <row r="5" spans="2:12" x14ac:dyDescent="0.25">
      <c r="B5" t="s">
        <v>5</v>
      </c>
      <c r="D5" s="2">
        <v>1025</v>
      </c>
      <c r="E5" s="2">
        <v>671330</v>
      </c>
      <c r="J5" t="s">
        <v>127</v>
      </c>
      <c r="K5" t="s">
        <v>126</v>
      </c>
      <c r="L5" s="4" t="s">
        <v>105</v>
      </c>
    </row>
    <row r="6" spans="2:12" x14ac:dyDescent="0.25">
      <c r="B6" t="s">
        <v>6</v>
      </c>
      <c r="D6" s="2">
        <v>595</v>
      </c>
      <c r="E6" s="2">
        <v>145614</v>
      </c>
      <c r="I6" s="9" t="s">
        <v>133</v>
      </c>
      <c r="J6" s="2">
        <v>20690</v>
      </c>
      <c r="K6" s="2">
        <v>5918</v>
      </c>
      <c r="L6" s="2">
        <v>315790</v>
      </c>
    </row>
    <row r="7" spans="2:12" x14ac:dyDescent="0.25">
      <c r="B7" t="s">
        <v>7</v>
      </c>
      <c r="D7" s="2">
        <v>16261</v>
      </c>
      <c r="E7" s="2">
        <v>1195479</v>
      </c>
      <c r="I7" s="9" t="s">
        <v>134</v>
      </c>
      <c r="J7" s="2">
        <v>20227</v>
      </c>
      <c r="K7" s="2">
        <v>7623</v>
      </c>
      <c r="L7" s="2">
        <v>604336</v>
      </c>
    </row>
    <row r="8" spans="2:12" x14ac:dyDescent="0.25">
      <c r="B8" t="s">
        <v>8</v>
      </c>
      <c r="D8" s="2">
        <v>20887</v>
      </c>
      <c r="E8" s="2">
        <v>59429</v>
      </c>
      <c r="I8" s="9" t="s">
        <v>135</v>
      </c>
      <c r="J8" s="2">
        <v>20447</v>
      </c>
      <c r="K8" s="2">
        <v>2720</v>
      </c>
      <c r="L8" s="2">
        <v>275353</v>
      </c>
    </row>
    <row r="9" spans="2:12" x14ac:dyDescent="0.25">
      <c r="B9" t="s">
        <v>9</v>
      </c>
      <c r="D9" s="2">
        <v>50</v>
      </c>
      <c r="E9" s="2">
        <v>24855</v>
      </c>
      <c r="I9" s="4" t="s">
        <v>107</v>
      </c>
      <c r="J9" s="2">
        <f>SUM(J6:J8)</f>
        <v>61364</v>
      </c>
      <c r="K9" s="2">
        <f>SUM(K6:K8)</f>
        <v>16261</v>
      </c>
      <c r="L9" s="2">
        <f>SUM(L6:L8)</f>
        <v>1195479</v>
      </c>
    </row>
    <row r="10" spans="2:12" x14ac:dyDescent="0.25">
      <c r="B10" t="s">
        <v>10</v>
      </c>
      <c r="D10" s="2">
        <v>10528</v>
      </c>
      <c r="E10" s="2">
        <v>59115</v>
      </c>
    </row>
    <row r="11" spans="2:12" x14ac:dyDescent="0.25">
      <c r="B11" s="4" t="s">
        <v>107</v>
      </c>
      <c r="C11" s="4"/>
      <c r="D11" s="2">
        <f>SUM(D5:D10)</f>
        <v>49346</v>
      </c>
      <c r="E11" s="2">
        <f>SUM(E5:E10)</f>
        <v>2155822</v>
      </c>
    </row>
    <row r="12" spans="2:12" x14ac:dyDescent="0.25">
      <c r="I12" s="68" t="s">
        <v>122</v>
      </c>
      <c r="J12" s="68"/>
      <c r="K12" s="68"/>
      <c r="L12" s="68"/>
    </row>
    <row r="13" spans="2:12" x14ac:dyDescent="0.25">
      <c r="J13" t="s">
        <v>127</v>
      </c>
      <c r="K13" s="4" t="s">
        <v>126</v>
      </c>
      <c r="L13" t="s">
        <v>105</v>
      </c>
    </row>
    <row r="14" spans="2:12" x14ac:dyDescent="0.25">
      <c r="I14" s="9" t="s">
        <v>133</v>
      </c>
      <c r="J14" s="2">
        <v>20651</v>
      </c>
      <c r="K14" s="2">
        <v>6968</v>
      </c>
      <c r="L14" s="2">
        <v>23050</v>
      </c>
    </row>
    <row r="15" spans="2:12" x14ac:dyDescent="0.25">
      <c r="B15" s="68" t="s">
        <v>5</v>
      </c>
      <c r="C15" s="68"/>
      <c r="D15" s="68"/>
      <c r="E15" s="68"/>
      <c r="I15" s="9" t="s">
        <v>134</v>
      </c>
      <c r="J15" s="2">
        <v>17897</v>
      </c>
      <c r="K15" s="2">
        <v>6945</v>
      </c>
      <c r="L15" s="2">
        <v>17997</v>
      </c>
    </row>
    <row r="16" spans="2:12" x14ac:dyDescent="0.25">
      <c r="C16" t="s">
        <v>127</v>
      </c>
      <c r="D16" s="4" t="s">
        <v>126</v>
      </c>
      <c r="E16" s="4" t="s">
        <v>105</v>
      </c>
      <c r="I16" s="9" t="s">
        <v>135</v>
      </c>
      <c r="J16" s="2">
        <v>18337</v>
      </c>
      <c r="K16" s="2">
        <v>6974</v>
      </c>
      <c r="L16" s="2">
        <v>18382</v>
      </c>
    </row>
    <row r="17" spans="2:12" x14ac:dyDescent="0.25">
      <c r="B17" s="11" t="s">
        <v>133</v>
      </c>
      <c r="C17" s="2">
        <v>4622</v>
      </c>
      <c r="D17" s="2">
        <v>435</v>
      </c>
      <c r="E17" s="2">
        <v>232948</v>
      </c>
      <c r="I17" s="4" t="s">
        <v>107</v>
      </c>
      <c r="J17" s="2">
        <f>SUM(J14:J16)</f>
        <v>56885</v>
      </c>
      <c r="K17" s="2">
        <f>SUM(K14:K16)</f>
        <v>20887</v>
      </c>
      <c r="L17" s="2">
        <f>SUM(L14:L16)</f>
        <v>59429</v>
      </c>
    </row>
    <row r="18" spans="2:12" x14ac:dyDescent="0.25">
      <c r="B18" s="11" t="s">
        <v>134</v>
      </c>
      <c r="C18" s="2">
        <v>4667</v>
      </c>
      <c r="D18" s="2">
        <v>555</v>
      </c>
      <c r="E18" s="2">
        <v>217768</v>
      </c>
    </row>
    <row r="19" spans="2:12" x14ac:dyDescent="0.25">
      <c r="B19" s="11" t="s">
        <v>135</v>
      </c>
      <c r="C19" s="2">
        <v>4771</v>
      </c>
      <c r="D19" s="2">
        <v>35</v>
      </c>
      <c r="E19" s="2">
        <v>220614</v>
      </c>
    </row>
    <row r="20" spans="2:12" x14ac:dyDescent="0.25">
      <c r="B20" s="4" t="s">
        <v>107</v>
      </c>
      <c r="C20" s="2">
        <f>SUM(C17:C19)</f>
        <v>14060</v>
      </c>
      <c r="D20" s="2">
        <f>SUM(D17:D19)</f>
        <v>1025</v>
      </c>
      <c r="E20" s="2">
        <f>SUM(E17:E19)</f>
        <v>671330</v>
      </c>
      <c r="K20" t="s">
        <v>9</v>
      </c>
    </row>
    <row r="21" spans="2:12" x14ac:dyDescent="0.25">
      <c r="B21" s="4"/>
      <c r="C21" s="4"/>
      <c r="D21" s="2"/>
      <c r="E21" s="2"/>
      <c r="J21" t="s">
        <v>127</v>
      </c>
      <c r="K21" s="4" t="s">
        <v>126</v>
      </c>
      <c r="L21" t="s">
        <v>105</v>
      </c>
    </row>
    <row r="22" spans="2:12" x14ac:dyDescent="0.25">
      <c r="I22" s="9" t="s">
        <v>133</v>
      </c>
      <c r="J22" s="2">
        <v>3670</v>
      </c>
      <c r="K22" s="2">
        <v>16</v>
      </c>
      <c r="L22" s="2">
        <v>9570</v>
      </c>
    </row>
    <row r="23" spans="2:12" x14ac:dyDescent="0.25">
      <c r="B23" s="68" t="s">
        <v>121</v>
      </c>
      <c r="C23" s="68"/>
      <c r="D23" s="68"/>
      <c r="E23" s="68"/>
      <c r="I23" s="9" t="s">
        <v>134</v>
      </c>
      <c r="J23" s="2">
        <v>5662</v>
      </c>
      <c r="K23" s="2">
        <v>18</v>
      </c>
      <c r="L23" s="2">
        <v>9386</v>
      </c>
    </row>
    <row r="24" spans="2:12" x14ac:dyDescent="0.25">
      <c r="C24" t="s">
        <v>127</v>
      </c>
      <c r="D24" s="4" t="s">
        <v>126</v>
      </c>
      <c r="E24" t="s">
        <v>105</v>
      </c>
      <c r="I24" s="9" t="s">
        <v>135</v>
      </c>
      <c r="J24" s="2">
        <v>3548</v>
      </c>
      <c r="K24" s="2">
        <v>16</v>
      </c>
      <c r="L24" s="2">
        <v>5899</v>
      </c>
    </row>
    <row r="25" spans="2:12" x14ac:dyDescent="0.25">
      <c r="B25" s="9" t="s">
        <v>133</v>
      </c>
      <c r="C25" s="2">
        <v>5264</v>
      </c>
      <c r="D25">
        <v>537</v>
      </c>
      <c r="E25" s="2">
        <v>50629</v>
      </c>
      <c r="I25" s="4" t="s">
        <v>107</v>
      </c>
      <c r="J25" s="2">
        <f>SUM(J22:J24)</f>
        <v>12880</v>
      </c>
      <c r="K25" s="2">
        <f>SUM(K22:K24)</f>
        <v>50</v>
      </c>
      <c r="L25" s="2">
        <f>SUM(L22:L24)</f>
        <v>24855</v>
      </c>
    </row>
    <row r="26" spans="2:12" x14ac:dyDescent="0.25">
      <c r="B26" s="9" t="s">
        <v>134</v>
      </c>
      <c r="C26" s="2">
        <v>4834</v>
      </c>
      <c r="D26">
        <v>29</v>
      </c>
      <c r="E26" s="2">
        <v>50063</v>
      </c>
    </row>
    <row r="27" spans="2:12" x14ac:dyDescent="0.25">
      <c r="B27" s="9" t="s">
        <v>135</v>
      </c>
      <c r="C27" s="2">
        <v>5590</v>
      </c>
      <c r="D27">
        <v>29</v>
      </c>
      <c r="E27" s="2">
        <v>44922</v>
      </c>
    </row>
    <row r="28" spans="2:12" x14ac:dyDescent="0.25">
      <c r="B28" s="4" t="s">
        <v>107</v>
      </c>
      <c r="C28" s="2">
        <f>SUM(C25:C27)</f>
        <v>15688</v>
      </c>
      <c r="D28">
        <f>SUM(D25:D27)</f>
        <v>595</v>
      </c>
      <c r="E28" s="2">
        <f>SUM(E25:E27)</f>
        <v>145614</v>
      </c>
      <c r="K28" s="7" t="s">
        <v>10</v>
      </c>
    </row>
    <row r="29" spans="2:12" x14ac:dyDescent="0.25">
      <c r="J29" t="s">
        <v>127</v>
      </c>
      <c r="K29" s="4" t="s">
        <v>126</v>
      </c>
      <c r="L29" t="s">
        <v>105</v>
      </c>
    </row>
    <row r="30" spans="2:12" x14ac:dyDescent="0.25">
      <c r="I30" s="9" t="s">
        <v>133</v>
      </c>
      <c r="J30" s="2">
        <v>19981</v>
      </c>
      <c r="K30" s="2">
        <v>3624</v>
      </c>
      <c r="L30" s="2">
        <v>21126</v>
      </c>
    </row>
    <row r="31" spans="2:12" x14ac:dyDescent="0.25">
      <c r="I31" s="9" t="s">
        <v>134</v>
      </c>
      <c r="J31" s="2">
        <v>21430</v>
      </c>
      <c r="K31" s="2">
        <v>3225</v>
      </c>
      <c r="L31" s="2">
        <v>22595</v>
      </c>
    </row>
    <row r="32" spans="2:12" x14ac:dyDescent="0.25">
      <c r="I32" s="9" t="s">
        <v>135</v>
      </c>
      <c r="J32" s="2">
        <v>13890</v>
      </c>
      <c r="K32" s="2">
        <v>3679</v>
      </c>
      <c r="L32" s="2">
        <v>15394</v>
      </c>
    </row>
    <row r="33" spans="2:12" x14ac:dyDescent="0.25">
      <c r="I33" s="4" t="s">
        <v>107</v>
      </c>
      <c r="J33" s="2">
        <f>SUM(J30:J32)</f>
        <v>55301</v>
      </c>
      <c r="K33" s="2">
        <f>SUM(K30:K32)</f>
        <v>10528</v>
      </c>
      <c r="L33" s="2">
        <f>SUM(L30:L32)</f>
        <v>59115</v>
      </c>
    </row>
    <row r="37" spans="2:12" x14ac:dyDescent="0.25">
      <c r="D37" t="s">
        <v>125</v>
      </c>
      <c r="E37" t="s">
        <v>101</v>
      </c>
      <c r="F37" s="7" t="s">
        <v>11</v>
      </c>
      <c r="G37" s="67" t="s">
        <v>117</v>
      </c>
      <c r="H37" s="67"/>
    </row>
    <row r="38" spans="2:12" x14ac:dyDescent="0.25">
      <c r="B38" t="s">
        <v>123</v>
      </c>
      <c r="D38" s="2">
        <v>19513</v>
      </c>
      <c r="E38" s="2">
        <v>29833</v>
      </c>
      <c r="F38" s="2">
        <f>SUM(D38:E38)</f>
        <v>49346</v>
      </c>
      <c r="G38" s="10">
        <f>D38/F38</f>
        <v>0.39543225388076036</v>
      </c>
      <c r="H38" s="10">
        <f>E38/F38</f>
        <v>0.60456774611923969</v>
      </c>
    </row>
    <row r="39" spans="2:12" x14ac:dyDescent="0.25">
      <c r="B39" t="s">
        <v>124</v>
      </c>
      <c r="D39" s="2">
        <v>922013</v>
      </c>
      <c r="E39" s="2">
        <v>1233809</v>
      </c>
      <c r="F39" s="2">
        <f>SUM(D39:E39)</f>
        <v>2155822</v>
      </c>
      <c r="G39" s="10">
        <f>D39/F39</f>
        <v>0.4276851242820604</v>
      </c>
      <c r="H39" s="10">
        <f>E39/F39</f>
        <v>0.5723148757179396</v>
      </c>
    </row>
  </sheetData>
  <sheetProtection algorithmName="SHA-512" hashValue="M5PtKfnNphAICZqPz98xEhGtJHiuOr62wgf8JyANTzYLn4tVVuopKUIdzobnU9ZNmgezGllcJiDsR9219M1jOg==" saltValue="6sSU1Bs2od2Cwo9cl3tvBA==" spinCount="100000" sheet="1" objects="1" scenarios="1"/>
  <mergeCells count="6">
    <mergeCell ref="G37:H37"/>
    <mergeCell ref="B2:E2"/>
    <mergeCell ref="B15:E15"/>
    <mergeCell ref="B23:E23"/>
    <mergeCell ref="I4:L4"/>
    <mergeCell ref="I12:L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O995"/>
  <sheetViews>
    <sheetView topLeftCell="A4" zoomScale="80" zoomScaleNormal="80" workbookViewId="0">
      <selection activeCell="I26" sqref="I26"/>
    </sheetView>
  </sheetViews>
  <sheetFormatPr baseColWidth="10" defaultColWidth="14.42578125" defaultRowHeight="15" customHeight="1" x14ac:dyDescent="0.25"/>
  <cols>
    <col min="2" max="2" width="26.28515625" customWidth="1"/>
    <col min="3" max="3" width="13.140625" customWidth="1"/>
    <col min="4" max="4" width="10.28515625" bestFit="1" customWidth="1"/>
    <col min="5" max="5" width="11.85546875" bestFit="1" customWidth="1"/>
    <col min="6" max="6" width="13.5703125" customWidth="1"/>
    <col min="7" max="7" width="10.28515625" bestFit="1" customWidth="1"/>
    <col min="8" max="8" width="12" bestFit="1" customWidth="1"/>
    <col min="9" max="9" width="13.140625" customWidth="1"/>
    <col min="10" max="10" width="10.28515625" bestFit="1" customWidth="1"/>
    <col min="11" max="11" width="11.7109375" bestFit="1" customWidth="1"/>
    <col min="12" max="12" width="13.28515625" customWidth="1"/>
    <col min="13" max="13" width="10.28515625" bestFit="1" customWidth="1"/>
    <col min="14" max="14" width="12" bestFit="1" customWidth="1"/>
    <col min="15" max="31" width="10.7109375" customWidth="1"/>
  </cols>
  <sheetData>
    <row r="4" spans="1:15" ht="15" customHeight="1" x14ac:dyDescent="0.25">
      <c r="N4" s="3"/>
    </row>
    <row r="5" spans="1:15" ht="10.5" customHeight="1" x14ac:dyDescent="0.25"/>
    <row r="6" spans="1:15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5"/>
    </row>
    <row r="9" spans="1:15" s="3" customFormat="1" ht="29.25" x14ac:dyDescent="0.25">
      <c r="A9" s="20"/>
      <c r="B9" s="55" t="s">
        <v>132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20"/>
    </row>
    <row r="10" spans="1:15" ht="15" customHeight="1" x14ac:dyDescent="0.25">
      <c r="A10" s="5"/>
      <c r="B10" s="56" t="s">
        <v>128</v>
      </c>
      <c r="C10" s="57" t="s">
        <v>133</v>
      </c>
      <c r="D10" s="57"/>
      <c r="E10" s="57"/>
      <c r="F10" s="57" t="s">
        <v>134</v>
      </c>
      <c r="G10" s="57"/>
      <c r="H10" s="57"/>
      <c r="I10" s="57" t="s">
        <v>135</v>
      </c>
      <c r="J10" s="57"/>
      <c r="K10" s="57"/>
      <c r="L10" s="57" t="s">
        <v>11</v>
      </c>
      <c r="M10" s="57"/>
      <c r="N10" s="57"/>
      <c r="O10" s="5"/>
    </row>
    <row r="11" spans="1:15" ht="69" customHeight="1" x14ac:dyDescent="0.25">
      <c r="A11" s="5"/>
      <c r="B11" s="56"/>
      <c r="C11" s="21" t="s">
        <v>127</v>
      </c>
      <c r="D11" s="21" t="s">
        <v>126</v>
      </c>
      <c r="E11" s="21" t="s">
        <v>105</v>
      </c>
      <c r="F11" s="21" t="s">
        <v>127</v>
      </c>
      <c r="G11" s="21" t="s">
        <v>126</v>
      </c>
      <c r="H11" s="21" t="s">
        <v>105</v>
      </c>
      <c r="I11" s="21" t="s">
        <v>127</v>
      </c>
      <c r="J11" s="21" t="s">
        <v>126</v>
      </c>
      <c r="K11" s="21" t="s">
        <v>105</v>
      </c>
      <c r="L11" s="21" t="s">
        <v>127</v>
      </c>
      <c r="M11" s="21" t="s">
        <v>126</v>
      </c>
      <c r="N11" s="21" t="s">
        <v>105</v>
      </c>
      <c r="O11" s="5"/>
    </row>
    <row r="12" spans="1:15" ht="47.25" x14ac:dyDescent="0.25">
      <c r="A12" s="5"/>
      <c r="B12" s="22" t="s">
        <v>28</v>
      </c>
      <c r="C12" s="23">
        <v>0</v>
      </c>
      <c r="D12" s="23">
        <v>0</v>
      </c>
      <c r="E12" s="23">
        <v>0</v>
      </c>
      <c r="F12" s="23">
        <v>1</v>
      </c>
      <c r="G12" s="23">
        <v>0</v>
      </c>
      <c r="H12" s="23">
        <v>1</v>
      </c>
      <c r="I12" s="23">
        <v>0</v>
      </c>
      <c r="J12" s="23">
        <v>0</v>
      </c>
      <c r="K12" s="23">
        <v>0</v>
      </c>
      <c r="L12" s="23">
        <f>C12+F12+I12</f>
        <v>1</v>
      </c>
      <c r="M12" s="23">
        <f t="shared" ref="M12:N15" si="0">J12+G12+D12</f>
        <v>0</v>
      </c>
      <c r="N12" s="23">
        <f t="shared" si="0"/>
        <v>1</v>
      </c>
      <c r="O12" s="5"/>
    </row>
    <row r="13" spans="1:15" ht="19.5" x14ac:dyDescent="0.25">
      <c r="A13" s="5"/>
      <c r="B13" s="24" t="s">
        <v>29</v>
      </c>
      <c r="C13" s="23">
        <v>285</v>
      </c>
      <c r="D13" s="23">
        <v>6</v>
      </c>
      <c r="E13" s="23">
        <v>289</v>
      </c>
      <c r="F13" s="23">
        <v>282</v>
      </c>
      <c r="G13" s="23">
        <v>4</v>
      </c>
      <c r="H13" s="23">
        <v>286</v>
      </c>
      <c r="I13" s="23">
        <v>283</v>
      </c>
      <c r="J13" s="23">
        <v>0</v>
      </c>
      <c r="K13" s="23">
        <v>288</v>
      </c>
      <c r="L13" s="23">
        <f>C13+F13+I13</f>
        <v>850</v>
      </c>
      <c r="M13" s="23">
        <f t="shared" si="0"/>
        <v>10</v>
      </c>
      <c r="N13" s="23">
        <f t="shared" si="0"/>
        <v>863</v>
      </c>
      <c r="O13" s="5"/>
    </row>
    <row r="14" spans="1:15" ht="19.5" x14ac:dyDescent="0.25">
      <c r="A14" s="5"/>
      <c r="B14" s="24" t="s">
        <v>30</v>
      </c>
      <c r="C14" s="23">
        <v>1814</v>
      </c>
      <c r="D14" s="23">
        <v>412</v>
      </c>
      <c r="E14" s="23">
        <v>56234</v>
      </c>
      <c r="F14" s="23">
        <v>1814</v>
      </c>
      <c r="G14" s="23">
        <v>500</v>
      </c>
      <c r="H14" s="23">
        <v>54420</v>
      </c>
      <c r="I14" s="23">
        <v>1835</v>
      </c>
      <c r="J14" s="23">
        <v>20</v>
      </c>
      <c r="K14" s="23">
        <v>56885</v>
      </c>
      <c r="L14" s="23">
        <f t="shared" ref="L14:L16" si="1">C14+F14+I14</f>
        <v>5463</v>
      </c>
      <c r="M14" s="23">
        <f t="shared" si="0"/>
        <v>932</v>
      </c>
      <c r="N14" s="23">
        <f t="shared" si="0"/>
        <v>167539</v>
      </c>
      <c r="O14" s="5"/>
    </row>
    <row r="15" spans="1:15" ht="19.5" x14ac:dyDescent="0.25">
      <c r="A15" s="5"/>
      <c r="B15" s="24" t="s">
        <v>48</v>
      </c>
      <c r="C15" s="23">
        <v>1366</v>
      </c>
      <c r="D15" s="25">
        <v>9</v>
      </c>
      <c r="E15" s="23">
        <v>171549</v>
      </c>
      <c r="F15" s="23">
        <v>1347</v>
      </c>
      <c r="G15" s="23">
        <v>0</v>
      </c>
      <c r="H15" s="23">
        <v>158808</v>
      </c>
      <c r="I15" s="23">
        <v>1432</v>
      </c>
      <c r="J15" s="23">
        <v>0</v>
      </c>
      <c r="K15" s="23">
        <v>159110</v>
      </c>
      <c r="L15" s="23">
        <f t="shared" si="1"/>
        <v>4145</v>
      </c>
      <c r="M15" s="23">
        <f t="shared" si="0"/>
        <v>9</v>
      </c>
      <c r="N15" s="23">
        <f t="shared" si="0"/>
        <v>489467</v>
      </c>
      <c r="O15" s="5"/>
    </row>
    <row r="16" spans="1:15" ht="19.5" x14ac:dyDescent="0.25">
      <c r="A16" s="5"/>
      <c r="B16" s="24" t="s">
        <v>31</v>
      </c>
      <c r="C16" s="23">
        <v>1157</v>
      </c>
      <c r="D16" s="23">
        <v>8</v>
      </c>
      <c r="E16" s="23">
        <v>4876</v>
      </c>
      <c r="F16" s="23">
        <v>1223</v>
      </c>
      <c r="G16" s="23">
        <v>51</v>
      </c>
      <c r="H16" s="23">
        <v>4253</v>
      </c>
      <c r="I16" s="23">
        <v>1221</v>
      </c>
      <c r="J16" s="23">
        <v>15</v>
      </c>
      <c r="K16" s="23">
        <v>4331</v>
      </c>
      <c r="L16" s="23">
        <f t="shared" si="1"/>
        <v>3601</v>
      </c>
      <c r="M16" s="23">
        <f>D16+G16+J16</f>
        <v>74</v>
      </c>
      <c r="N16" s="23">
        <f>K16+H16+E16</f>
        <v>13460</v>
      </c>
      <c r="O16" s="5"/>
    </row>
    <row r="17" spans="1:15" ht="19.5" x14ac:dyDescent="0.4">
      <c r="A17" s="5"/>
      <c r="B17" s="26" t="s">
        <v>107</v>
      </c>
      <c r="C17" s="16">
        <f t="shared" ref="C17:M17" si="2">SUM(C12:C16)</f>
        <v>4622</v>
      </c>
      <c r="D17" s="16">
        <f t="shared" si="2"/>
        <v>435</v>
      </c>
      <c r="E17" s="16">
        <f t="shared" si="2"/>
        <v>232948</v>
      </c>
      <c r="F17" s="16">
        <f t="shared" si="2"/>
        <v>4667</v>
      </c>
      <c r="G17" s="16">
        <f t="shared" si="2"/>
        <v>555</v>
      </c>
      <c r="H17" s="16">
        <f t="shared" si="2"/>
        <v>217768</v>
      </c>
      <c r="I17" s="16">
        <f t="shared" si="2"/>
        <v>4771</v>
      </c>
      <c r="J17" s="16">
        <f t="shared" si="2"/>
        <v>35</v>
      </c>
      <c r="K17" s="16">
        <f t="shared" si="2"/>
        <v>220614</v>
      </c>
      <c r="L17" s="16">
        <f t="shared" si="2"/>
        <v>14060</v>
      </c>
      <c r="M17" s="16">
        <f t="shared" si="2"/>
        <v>1025</v>
      </c>
      <c r="N17" s="16">
        <f>K17+H17+E17</f>
        <v>671330</v>
      </c>
      <c r="O17" s="5"/>
    </row>
    <row r="18" spans="1:15" ht="15" customHeight="1" x14ac:dyDescent="0.25">
      <c r="A18" s="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5"/>
    </row>
    <row r="19" spans="1:15" ht="15" customHeight="1" x14ac:dyDescent="0.25">
      <c r="A19" s="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5"/>
    </row>
    <row r="20" spans="1:15" ht="15.75" customHeight="1" x14ac:dyDescent="0.25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5"/>
    </row>
    <row r="21" spans="1:15" ht="15.75" customHeight="1" x14ac:dyDescent="0.25"/>
    <row r="22" spans="1:15" ht="15.75" customHeight="1" x14ac:dyDescent="0.25"/>
    <row r="23" spans="1:15" ht="15.75" customHeight="1" x14ac:dyDescent="0.25"/>
    <row r="24" spans="1:15" ht="15.75" customHeight="1" x14ac:dyDescent="0.25">
      <c r="H24" s="5"/>
      <c r="I24" s="5"/>
    </row>
    <row r="25" spans="1:15" ht="15.75" customHeight="1" x14ac:dyDescent="0.25"/>
    <row r="26" spans="1:15" ht="15.75" customHeight="1" x14ac:dyDescent="0.25"/>
    <row r="27" spans="1:15" ht="15.75" customHeight="1" x14ac:dyDescent="0.25">
      <c r="I27" s="5"/>
    </row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G7yhauKyOyXGhcTRd3AlchLbwf8yjXHPwb7ratXlYcH79+nep5ABC9hNRbWt+LLl6FhLgH5KfwtZOHx92ETOSg==" saltValue="wZTNCAjkN4MI/kFnimRbrQ==" spinCount="100000" sheet="1" objects="1" scenarios="1"/>
  <mergeCells count="6">
    <mergeCell ref="B9:N9"/>
    <mergeCell ref="B10:B11"/>
    <mergeCell ref="C10:E10"/>
    <mergeCell ref="F10:H10"/>
    <mergeCell ref="I10:K10"/>
    <mergeCell ref="L10:N1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P995"/>
  <sheetViews>
    <sheetView zoomScale="70" zoomScaleNormal="70" workbookViewId="0">
      <selection activeCell="J38" sqref="J38"/>
    </sheetView>
  </sheetViews>
  <sheetFormatPr baseColWidth="10" defaultColWidth="14.42578125" defaultRowHeight="15" customHeight="1" x14ac:dyDescent="0.25"/>
  <cols>
    <col min="2" max="2" width="28" customWidth="1"/>
    <col min="3" max="3" width="14.28515625" hidden="1" customWidth="1"/>
    <col min="4" max="4" width="14.5703125" customWidth="1"/>
    <col min="5" max="5" width="10.7109375" customWidth="1"/>
    <col min="6" max="6" width="13.140625" bestFit="1" customWidth="1"/>
    <col min="7" max="7" width="15.140625" customWidth="1"/>
    <col min="8" max="8" width="10.7109375" customWidth="1"/>
    <col min="9" max="9" width="12.85546875" customWidth="1"/>
    <col min="10" max="10" width="14.42578125" customWidth="1"/>
    <col min="11" max="11" width="11.42578125" customWidth="1"/>
    <col min="12" max="12" width="12.7109375" customWidth="1"/>
    <col min="13" max="13" width="14.28515625" customWidth="1"/>
    <col min="14" max="14" width="10.7109375" customWidth="1"/>
    <col min="15" max="15" width="12.5703125" customWidth="1"/>
    <col min="16" max="32" width="10.7109375" customWidth="1"/>
  </cols>
  <sheetData>
    <row r="6" spans="1:16" ht="15" customHeight="1" x14ac:dyDescent="0.25">
      <c r="B6" s="5"/>
      <c r="C6" s="5"/>
      <c r="D6" s="5"/>
    </row>
    <row r="7" spans="1:16" ht="15" customHeight="1" x14ac:dyDescent="0.25">
      <c r="B7" s="5"/>
      <c r="C7" s="5"/>
      <c r="D7" s="5"/>
    </row>
    <row r="8" spans="1:16" ht="15" customHeight="1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6" ht="15" customHeight="1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6" ht="29.25" x14ac:dyDescent="0.25">
      <c r="A10" s="5"/>
      <c r="B10" s="55" t="s">
        <v>136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"/>
    </row>
    <row r="11" spans="1:16" ht="15" customHeight="1" x14ac:dyDescent="0.25">
      <c r="A11" s="5"/>
      <c r="B11" s="56" t="s">
        <v>128</v>
      </c>
      <c r="C11" s="57" t="s">
        <v>133</v>
      </c>
      <c r="D11" s="57"/>
      <c r="E11" s="57"/>
      <c r="F11" s="57"/>
      <c r="G11" s="57" t="s">
        <v>134</v>
      </c>
      <c r="H11" s="57"/>
      <c r="I11" s="57"/>
      <c r="J11" s="57" t="s">
        <v>135</v>
      </c>
      <c r="K11" s="57"/>
      <c r="L11" s="57"/>
      <c r="M11" s="57" t="s">
        <v>11</v>
      </c>
      <c r="N11" s="57"/>
      <c r="O11" s="57"/>
    </row>
    <row r="12" spans="1:16" ht="69.75" customHeight="1" x14ac:dyDescent="0.25">
      <c r="A12" s="5"/>
      <c r="B12" s="56"/>
      <c r="C12" s="14" t="s">
        <v>127</v>
      </c>
      <c r="D12" s="21" t="s">
        <v>127</v>
      </c>
      <c r="E12" s="21" t="s">
        <v>126</v>
      </c>
      <c r="F12" s="21" t="s">
        <v>105</v>
      </c>
      <c r="G12" s="21" t="s">
        <v>127</v>
      </c>
      <c r="H12" s="21" t="s">
        <v>126</v>
      </c>
      <c r="I12" s="21" t="s">
        <v>105</v>
      </c>
      <c r="J12" s="21" t="s">
        <v>127</v>
      </c>
      <c r="K12" s="21" t="s">
        <v>126</v>
      </c>
      <c r="L12" s="21" t="s">
        <v>105</v>
      </c>
      <c r="M12" s="21" t="s">
        <v>127</v>
      </c>
      <c r="N12" s="21" t="s">
        <v>126</v>
      </c>
      <c r="O12" s="21" t="s">
        <v>105</v>
      </c>
    </row>
    <row r="13" spans="1:16" ht="39" x14ac:dyDescent="0.25">
      <c r="B13" s="27" t="s">
        <v>108</v>
      </c>
      <c r="C13" s="28"/>
      <c r="D13" s="28">
        <v>2813</v>
      </c>
      <c r="E13" s="28">
        <v>535</v>
      </c>
      <c r="F13" s="28">
        <v>37398</v>
      </c>
      <c r="G13" s="28">
        <v>2297</v>
      </c>
      <c r="H13" s="28">
        <v>17</v>
      </c>
      <c r="I13" s="28">
        <v>35358</v>
      </c>
      <c r="J13" s="28">
        <v>3143</v>
      </c>
      <c r="K13" s="28">
        <v>8</v>
      </c>
      <c r="L13" s="28">
        <v>32304</v>
      </c>
      <c r="M13" s="28">
        <f>+D13+G13+J13</f>
        <v>8253</v>
      </c>
      <c r="N13" s="28">
        <f>K13+H13+E13</f>
        <v>560</v>
      </c>
      <c r="O13" s="28">
        <f>F13+I13+L13</f>
        <v>105060</v>
      </c>
      <c r="P13" s="5"/>
    </row>
    <row r="14" spans="1:16" ht="19.5" x14ac:dyDescent="0.25">
      <c r="A14" s="5"/>
      <c r="B14" s="27" t="s">
        <v>109</v>
      </c>
      <c r="C14" s="28"/>
      <c r="D14" s="28">
        <v>774</v>
      </c>
      <c r="E14" s="28">
        <v>0</v>
      </c>
      <c r="F14" s="28">
        <v>5460</v>
      </c>
      <c r="G14" s="28">
        <v>777</v>
      </c>
      <c r="H14" s="28">
        <v>1</v>
      </c>
      <c r="I14" s="28">
        <v>5513</v>
      </c>
      <c r="J14" s="28">
        <v>816</v>
      </c>
      <c r="K14" s="28">
        <v>0</v>
      </c>
      <c r="L14" s="28">
        <v>5091</v>
      </c>
      <c r="M14" s="28">
        <f>+D14+G14+J14</f>
        <v>2367</v>
      </c>
      <c r="N14" s="28">
        <f>K14+H14+E14</f>
        <v>1</v>
      </c>
      <c r="O14" s="28">
        <f>F14+I14+L14</f>
        <v>16064</v>
      </c>
      <c r="P14" s="5"/>
    </row>
    <row r="15" spans="1:16" ht="39" x14ac:dyDescent="0.25">
      <c r="A15" s="5"/>
      <c r="B15" s="27" t="s">
        <v>110</v>
      </c>
      <c r="C15" s="28"/>
      <c r="D15" s="28">
        <v>1352</v>
      </c>
      <c r="E15" s="28">
        <v>1</v>
      </c>
      <c r="F15" s="28">
        <v>6311</v>
      </c>
      <c r="G15" s="28">
        <v>1389</v>
      </c>
      <c r="H15" s="28">
        <v>10</v>
      </c>
      <c r="I15" s="28">
        <v>7650</v>
      </c>
      <c r="J15" s="28">
        <v>1256</v>
      </c>
      <c r="K15" s="28">
        <v>15</v>
      </c>
      <c r="L15" s="28">
        <v>5845</v>
      </c>
      <c r="M15" s="28">
        <f>+D15+G15+J15</f>
        <v>3997</v>
      </c>
      <c r="N15" s="28">
        <f>K15+H15+E15</f>
        <v>26</v>
      </c>
      <c r="O15" s="28">
        <f>F15+I15+L15</f>
        <v>19806</v>
      </c>
    </row>
    <row r="16" spans="1:16" ht="19.5" x14ac:dyDescent="0.25">
      <c r="B16" s="27" t="s">
        <v>39</v>
      </c>
      <c r="C16" s="28"/>
      <c r="D16" s="28">
        <v>325</v>
      </c>
      <c r="E16" s="28">
        <v>1</v>
      </c>
      <c r="F16" s="28">
        <v>1460</v>
      </c>
      <c r="G16" s="28">
        <v>371</v>
      </c>
      <c r="H16" s="28">
        <v>1</v>
      </c>
      <c r="I16" s="28">
        <v>1542</v>
      </c>
      <c r="J16" s="28">
        <v>375</v>
      </c>
      <c r="K16" s="28">
        <v>6</v>
      </c>
      <c r="L16" s="28">
        <v>1682</v>
      </c>
      <c r="M16" s="28">
        <f>+D16+G16+J16</f>
        <v>1071</v>
      </c>
      <c r="N16" s="28">
        <f>K16+H16+E16</f>
        <v>8</v>
      </c>
      <c r="O16" s="28">
        <f>F16+I16+L16</f>
        <v>4684</v>
      </c>
    </row>
    <row r="17" spans="2:16" ht="19.5" x14ac:dyDescent="0.4">
      <c r="B17" s="26" t="s">
        <v>107</v>
      </c>
      <c r="C17" s="26"/>
      <c r="D17" s="29">
        <f>SUM(D13:D16)</f>
        <v>5264</v>
      </c>
      <c r="E17" s="30">
        <f>SUM(E13:E16)</f>
        <v>537</v>
      </c>
      <c r="F17" s="16">
        <f>SUM(F13:F16)</f>
        <v>50629</v>
      </c>
      <c r="G17" s="16">
        <f>SUM(G13:G16)</f>
        <v>4834</v>
      </c>
      <c r="H17" s="30">
        <f t="shared" ref="H17:L17" si="0">SUM(H13:H16)</f>
        <v>29</v>
      </c>
      <c r="I17" s="30">
        <f t="shared" si="0"/>
        <v>50063</v>
      </c>
      <c r="J17" s="30">
        <f>SUM(J13:J16)</f>
        <v>5590</v>
      </c>
      <c r="K17" s="30">
        <f t="shared" si="0"/>
        <v>29</v>
      </c>
      <c r="L17" s="16">
        <f t="shared" si="0"/>
        <v>44922</v>
      </c>
      <c r="M17" s="16">
        <f>SUM(M13:M16)</f>
        <v>15688</v>
      </c>
      <c r="N17" s="16">
        <f>SUM(N13:N16)</f>
        <v>595</v>
      </c>
      <c r="O17" s="31">
        <f>SUM(O13:O16)</f>
        <v>145614</v>
      </c>
      <c r="P17" s="5"/>
    </row>
    <row r="18" spans="2:16" ht="15" customHeight="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6" ht="15" customHeight="1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6" ht="15.75" customHeight="1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2:16" ht="15.75" customHeight="1" x14ac:dyDescent="0.25"/>
    <row r="22" spans="2:16" ht="15.75" customHeight="1" x14ac:dyDescent="0.25">
      <c r="E22" s="5"/>
    </row>
    <row r="23" spans="2:16" ht="15.75" customHeight="1" x14ac:dyDescent="0.25"/>
    <row r="24" spans="2:16" ht="15.75" customHeight="1" x14ac:dyDescent="0.25"/>
    <row r="25" spans="2:16" ht="15.75" customHeight="1" x14ac:dyDescent="0.25"/>
    <row r="26" spans="2:16" ht="15.75" customHeight="1" x14ac:dyDescent="0.25"/>
    <row r="27" spans="2:16" ht="15.75" customHeight="1" x14ac:dyDescent="0.25"/>
    <row r="28" spans="2:16" ht="15.75" customHeight="1" x14ac:dyDescent="0.25"/>
    <row r="29" spans="2:16" ht="15.75" customHeight="1" x14ac:dyDescent="0.25"/>
    <row r="30" spans="2:16" ht="15.75" customHeight="1" x14ac:dyDescent="0.25"/>
    <row r="31" spans="2:16" ht="15.75" customHeight="1" x14ac:dyDescent="0.25">
      <c r="M31" s="5"/>
    </row>
    <row r="32" spans="2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igD2D8zemxXnxL+dByWipZ9nzCS47h9TLI0or+0J4LLfRZJmSvyA/+VnXC19oLt1E2eB+7jTJD5DJRiWwbBimw==" saltValue="VIapq68xwCXWnmAt/HsZww==" spinCount="100000" sheet="1" objects="1" scenarios="1"/>
  <mergeCells count="6">
    <mergeCell ref="B10:O10"/>
    <mergeCell ref="B11:B12"/>
    <mergeCell ref="C11:F11"/>
    <mergeCell ref="G11:I11"/>
    <mergeCell ref="J11:L11"/>
    <mergeCell ref="M11:O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O995"/>
  <sheetViews>
    <sheetView zoomScale="80" zoomScaleNormal="80" workbookViewId="0">
      <selection activeCell="Q9" sqref="Q9:R9"/>
    </sheetView>
  </sheetViews>
  <sheetFormatPr baseColWidth="10" defaultColWidth="14.42578125" defaultRowHeight="15" customHeight="1" x14ac:dyDescent="0.25"/>
  <cols>
    <col min="2" max="2" width="38.28515625" customWidth="1"/>
    <col min="3" max="3" width="13.7109375" customWidth="1"/>
    <col min="4" max="4" width="10.28515625" bestFit="1" customWidth="1"/>
    <col min="5" max="5" width="11.85546875" bestFit="1" customWidth="1"/>
    <col min="6" max="6" width="13.5703125" customWidth="1"/>
    <col min="7" max="7" width="10.140625" bestFit="1" customWidth="1"/>
    <col min="8" max="8" width="12.140625" customWidth="1"/>
    <col min="9" max="9" width="14.140625" customWidth="1"/>
    <col min="10" max="10" width="10.140625" bestFit="1" customWidth="1"/>
    <col min="11" max="11" width="11.7109375" bestFit="1" customWidth="1"/>
    <col min="12" max="12" width="13" customWidth="1"/>
    <col min="13" max="13" width="10.140625" bestFit="1" customWidth="1"/>
    <col min="14" max="14" width="13.28515625" bestFit="1" customWidth="1"/>
    <col min="15" max="31" width="10.7109375" customWidth="1"/>
  </cols>
  <sheetData>
    <row r="7" spans="1:15" ht="15" customHeight="1" x14ac:dyDescent="0.25">
      <c r="O7" s="5"/>
    </row>
    <row r="8" spans="1:15" ht="29.25" x14ac:dyDescent="0.55000000000000004">
      <c r="A8" s="5"/>
      <c r="B8" s="58" t="s">
        <v>137</v>
      </c>
      <c r="C8" s="58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"/>
    </row>
    <row r="9" spans="1:15" ht="15" customHeight="1" x14ac:dyDescent="0.25">
      <c r="B9" s="56" t="s">
        <v>128</v>
      </c>
      <c r="C9" s="59" t="s">
        <v>133</v>
      </c>
      <c r="D9" s="59"/>
      <c r="E9" s="59"/>
      <c r="F9" s="59" t="s">
        <v>134</v>
      </c>
      <c r="G9" s="59"/>
      <c r="H9" s="59"/>
      <c r="I9" s="59" t="s">
        <v>135</v>
      </c>
      <c r="J9" s="59"/>
      <c r="K9" s="59"/>
      <c r="L9" s="59" t="s">
        <v>11</v>
      </c>
      <c r="M9" s="59"/>
      <c r="N9" s="59"/>
      <c r="O9" s="5"/>
    </row>
    <row r="10" spans="1:15" ht="71.25" customHeight="1" x14ac:dyDescent="0.25">
      <c r="B10" s="56"/>
      <c r="C10" s="21" t="s">
        <v>127</v>
      </c>
      <c r="D10" s="21" t="s">
        <v>126</v>
      </c>
      <c r="E10" s="21" t="s">
        <v>105</v>
      </c>
      <c r="F10" s="21" t="s">
        <v>127</v>
      </c>
      <c r="G10" s="21" t="s">
        <v>126</v>
      </c>
      <c r="H10" s="21" t="s">
        <v>105</v>
      </c>
      <c r="I10" s="21" t="s">
        <v>127</v>
      </c>
      <c r="J10" s="21" t="s">
        <v>126</v>
      </c>
      <c r="K10" s="21" t="s">
        <v>105</v>
      </c>
      <c r="L10" s="21" t="s">
        <v>127</v>
      </c>
      <c r="M10" s="21" t="s">
        <v>126</v>
      </c>
      <c r="N10" s="21" t="s">
        <v>105</v>
      </c>
    </row>
    <row r="11" spans="1:15" ht="19.5" x14ac:dyDescent="0.25">
      <c r="B11" s="32" t="s">
        <v>12</v>
      </c>
      <c r="C11" s="23">
        <v>475</v>
      </c>
      <c r="D11" s="23">
        <v>19</v>
      </c>
      <c r="E11" s="23">
        <v>983</v>
      </c>
      <c r="F11" s="23">
        <v>412</v>
      </c>
      <c r="G11" s="23">
        <v>10</v>
      </c>
      <c r="H11" s="23">
        <v>842</v>
      </c>
      <c r="I11" s="23">
        <v>462</v>
      </c>
      <c r="J11" s="23">
        <v>15</v>
      </c>
      <c r="K11" s="23">
        <v>956</v>
      </c>
      <c r="L11" s="23">
        <f>+C11+F11+I11</f>
        <v>1349</v>
      </c>
      <c r="M11" s="23">
        <f>D11+G11+J11</f>
        <v>44</v>
      </c>
      <c r="N11" s="23">
        <f>E11+H11+K11</f>
        <v>2781</v>
      </c>
    </row>
    <row r="12" spans="1:15" ht="19.5" x14ac:dyDescent="0.25">
      <c r="B12" s="32" t="s">
        <v>13</v>
      </c>
      <c r="C12" s="23">
        <v>52</v>
      </c>
      <c r="D12" s="23">
        <v>0</v>
      </c>
      <c r="E12" s="23">
        <v>83</v>
      </c>
      <c r="F12" s="23">
        <v>37</v>
      </c>
      <c r="G12" s="23">
        <v>1</v>
      </c>
      <c r="H12" s="23">
        <v>65</v>
      </c>
      <c r="I12" s="23">
        <v>24</v>
      </c>
      <c r="J12" s="23">
        <v>0</v>
      </c>
      <c r="K12" s="23">
        <v>38</v>
      </c>
      <c r="L12" s="23">
        <f t="shared" ref="L12:L29" si="0">+C12+F12+I12</f>
        <v>113</v>
      </c>
      <c r="M12" s="23">
        <f t="shared" ref="M12:M29" si="1">D12+G12+J12</f>
        <v>1</v>
      </c>
      <c r="N12" s="23">
        <f t="shared" ref="N12:N29" si="2">E12+H12+K12</f>
        <v>186</v>
      </c>
    </row>
    <row r="13" spans="1:15" ht="19.5" x14ac:dyDescent="0.25">
      <c r="B13" s="32" t="s">
        <v>14</v>
      </c>
      <c r="C13" s="23">
        <v>32</v>
      </c>
      <c r="D13" s="23">
        <v>0</v>
      </c>
      <c r="E13" s="23">
        <v>53</v>
      </c>
      <c r="F13" s="23">
        <v>9</v>
      </c>
      <c r="G13" s="23">
        <v>1</v>
      </c>
      <c r="H13" s="23">
        <v>20</v>
      </c>
      <c r="I13" s="23">
        <v>29</v>
      </c>
      <c r="J13" s="23">
        <v>1</v>
      </c>
      <c r="K13" s="23">
        <v>43</v>
      </c>
      <c r="L13" s="23">
        <f t="shared" si="0"/>
        <v>70</v>
      </c>
      <c r="M13" s="23">
        <f t="shared" si="1"/>
        <v>2</v>
      </c>
      <c r="N13" s="23">
        <f t="shared" si="2"/>
        <v>116</v>
      </c>
    </row>
    <row r="14" spans="1:15" ht="19.5" x14ac:dyDescent="0.25">
      <c r="B14" s="32" t="s">
        <v>15</v>
      </c>
      <c r="C14" s="23">
        <v>497</v>
      </c>
      <c r="D14" s="23">
        <v>6</v>
      </c>
      <c r="E14" s="23">
        <v>1929</v>
      </c>
      <c r="F14" s="23">
        <v>475</v>
      </c>
      <c r="G14" s="23">
        <v>3</v>
      </c>
      <c r="H14" s="23">
        <v>1923</v>
      </c>
      <c r="I14" s="23">
        <v>440</v>
      </c>
      <c r="J14" s="23">
        <v>3</v>
      </c>
      <c r="K14" s="23">
        <v>1750</v>
      </c>
      <c r="L14" s="23">
        <f t="shared" si="0"/>
        <v>1412</v>
      </c>
      <c r="M14" s="23">
        <f t="shared" si="1"/>
        <v>12</v>
      </c>
      <c r="N14" s="23">
        <f t="shared" si="2"/>
        <v>5602</v>
      </c>
    </row>
    <row r="15" spans="1:15" ht="19.5" x14ac:dyDescent="0.25">
      <c r="B15" s="32" t="s">
        <v>16</v>
      </c>
      <c r="C15" s="23">
        <v>3009</v>
      </c>
      <c r="D15" s="23">
        <v>461</v>
      </c>
      <c r="E15" s="23">
        <v>6876</v>
      </c>
      <c r="F15" s="23">
        <v>2853</v>
      </c>
      <c r="G15" s="23">
        <v>10</v>
      </c>
      <c r="H15" s="23">
        <v>5841</v>
      </c>
      <c r="I15" s="23">
        <v>2278</v>
      </c>
      <c r="J15" s="23">
        <v>16</v>
      </c>
      <c r="K15" s="23">
        <v>4756</v>
      </c>
      <c r="L15" s="23">
        <f t="shared" si="0"/>
        <v>8140</v>
      </c>
      <c r="M15" s="23">
        <f t="shared" si="1"/>
        <v>487</v>
      </c>
      <c r="N15" s="23">
        <f t="shared" si="2"/>
        <v>17473</v>
      </c>
    </row>
    <row r="16" spans="1:15" ht="19.5" x14ac:dyDescent="0.25">
      <c r="B16" s="32" t="s">
        <v>17</v>
      </c>
      <c r="C16" s="23">
        <v>305</v>
      </c>
      <c r="D16" s="23">
        <v>11</v>
      </c>
      <c r="E16" s="23">
        <v>1074</v>
      </c>
      <c r="F16" s="23">
        <v>269</v>
      </c>
      <c r="G16" s="23">
        <v>1</v>
      </c>
      <c r="H16" s="23">
        <v>614</v>
      </c>
      <c r="I16" s="23">
        <v>259</v>
      </c>
      <c r="J16" s="23">
        <v>2</v>
      </c>
      <c r="K16" s="23">
        <v>586</v>
      </c>
      <c r="L16" s="23">
        <f t="shared" si="0"/>
        <v>833</v>
      </c>
      <c r="M16" s="23">
        <f t="shared" si="1"/>
        <v>14</v>
      </c>
      <c r="N16" s="23">
        <f t="shared" si="2"/>
        <v>2274</v>
      </c>
    </row>
    <row r="17" spans="2:14" ht="19.5" x14ac:dyDescent="0.25">
      <c r="B17" s="32" t="s">
        <v>18</v>
      </c>
      <c r="C17" s="23">
        <v>13</v>
      </c>
      <c r="D17" s="23">
        <v>0</v>
      </c>
      <c r="E17" s="23">
        <v>19</v>
      </c>
      <c r="F17" s="23">
        <v>18</v>
      </c>
      <c r="G17" s="23">
        <v>1</v>
      </c>
      <c r="H17" s="23">
        <v>50</v>
      </c>
      <c r="I17" s="23">
        <v>8</v>
      </c>
      <c r="J17" s="23">
        <v>0</v>
      </c>
      <c r="K17" s="23">
        <v>11</v>
      </c>
      <c r="L17" s="23">
        <f t="shared" si="0"/>
        <v>39</v>
      </c>
      <c r="M17" s="23">
        <f t="shared" si="1"/>
        <v>1</v>
      </c>
      <c r="N17" s="23">
        <f t="shared" si="2"/>
        <v>80</v>
      </c>
    </row>
    <row r="18" spans="2:14" ht="19.5" x14ac:dyDescent="0.25">
      <c r="B18" s="32" t="s">
        <v>19</v>
      </c>
      <c r="C18" s="23">
        <v>27</v>
      </c>
      <c r="D18" s="23">
        <v>1</v>
      </c>
      <c r="E18" s="23">
        <v>46</v>
      </c>
      <c r="F18" s="23">
        <v>64</v>
      </c>
      <c r="G18" s="23">
        <v>0</v>
      </c>
      <c r="H18" s="23">
        <v>126</v>
      </c>
      <c r="I18" s="23">
        <v>136</v>
      </c>
      <c r="J18" s="23">
        <v>1</v>
      </c>
      <c r="K18" s="23">
        <v>180</v>
      </c>
      <c r="L18" s="23">
        <f t="shared" si="0"/>
        <v>227</v>
      </c>
      <c r="M18" s="23">
        <f t="shared" si="1"/>
        <v>2</v>
      </c>
      <c r="N18" s="23">
        <f t="shared" si="2"/>
        <v>352</v>
      </c>
    </row>
    <row r="19" spans="2:14" ht="19.5" x14ac:dyDescent="0.25">
      <c r="B19" s="32" t="s">
        <v>20</v>
      </c>
      <c r="C19" s="23">
        <v>45</v>
      </c>
      <c r="D19" s="23">
        <v>6</v>
      </c>
      <c r="E19" s="23">
        <v>62</v>
      </c>
      <c r="F19" s="23">
        <v>49</v>
      </c>
      <c r="G19" s="23">
        <v>9</v>
      </c>
      <c r="H19" s="23">
        <v>80</v>
      </c>
      <c r="I19" s="23">
        <v>42</v>
      </c>
      <c r="J19" s="23">
        <v>2</v>
      </c>
      <c r="K19" s="23">
        <v>57</v>
      </c>
      <c r="L19" s="23">
        <f t="shared" si="0"/>
        <v>136</v>
      </c>
      <c r="M19" s="23">
        <f t="shared" si="1"/>
        <v>17</v>
      </c>
      <c r="N19" s="23">
        <f t="shared" si="2"/>
        <v>199</v>
      </c>
    </row>
    <row r="20" spans="2:14" ht="19.5" x14ac:dyDescent="0.25">
      <c r="B20" s="32" t="s">
        <v>21</v>
      </c>
      <c r="C20" s="23">
        <v>3077</v>
      </c>
      <c r="D20" s="23">
        <v>548</v>
      </c>
      <c r="E20" s="23">
        <v>88205</v>
      </c>
      <c r="F20" s="23">
        <v>2963</v>
      </c>
      <c r="G20" s="23">
        <v>582</v>
      </c>
      <c r="H20" s="23">
        <v>397077</v>
      </c>
      <c r="I20" s="23">
        <v>2498</v>
      </c>
      <c r="J20" s="23">
        <v>4</v>
      </c>
      <c r="K20" s="23">
        <v>78253</v>
      </c>
      <c r="L20" s="23">
        <f t="shared" si="0"/>
        <v>8538</v>
      </c>
      <c r="M20" s="23">
        <f t="shared" si="1"/>
        <v>1134</v>
      </c>
      <c r="N20" s="23">
        <f t="shared" si="2"/>
        <v>563535</v>
      </c>
    </row>
    <row r="21" spans="2:14" ht="15.75" customHeight="1" x14ac:dyDescent="0.25">
      <c r="B21" s="32" t="s">
        <v>22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f t="shared" si="0"/>
        <v>0</v>
      </c>
      <c r="M21" s="23">
        <f t="shared" si="1"/>
        <v>0</v>
      </c>
      <c r="N21" s="23">
        <f t="shared" si="2"/>
        <v>0</v>
      </c>
    </row>
    <row r="22" spans="2:14" ht="15.75" customHeight="1" x14ac:dyDescent="0.25">
      <c r="B22" s="32" t="s">
        <v>23</v>
      </c>
      <c r="C22" s="23">
        <v>586</v>
      </c>
      <c r="D22" s="23">
        <v>1</v>
      </c>
      <c r="E22" s="23">
        <v>14506</v>
      </c>
      <c r="F22" s="23">
        <v>548</v>
      </c>
      <c r="G22" s="23">
        <v>1</v>
      </c>
      <c r="H22" s="23">
        <v>13101</v>
      </c>
      <c r="I22" s="23">
        <v>557</v>
      </c>
      <c r="J22" s="23">
        <v>0</v>
      </c>
      <c r="K22" s="23">
        <v>14520</v>
      </c>
      <c r="L22" s="23">
        <f t="shared" si="0"/>
        <v>1691</v>
      </c>
      <c r="M22" s="23">
        <f t="shared" si="1"/>
        <v>2</v>
      </c>
      <c r="N22" s="23">
        <f t="shared" si="2"/>
        <v>42127</v>
      </c>
    </row>
    <row r="23" spans="2:14" ht="15.75" customHeight="1" x14ac:dyDescent="0.25">
      <c r="B23" s="32" t="s">
        <v>24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f t="shared" si="0"/>
        <v>0</v>
      </c>
      <c r="M23" s="23">
        <f t="shared" si="1"/>
        <v>0</v>
      </c>
      <c r="N23" s="23">
        <f t="shared" si="2"/>
        <v>0</v>
      </c>
    </row>
    <row r="24" spans="2:14" ht="15.75" customHeight="1" x14ac:dyDescent="0.25">
      <c r="B24" s="32" t="s">
        <v>25</v>
      </c>
      <c r="C24" s="23">
        <v>1121</v>
      </c>
      <c r="D24" s="23">
        <v>10</v>
      </c>
      <c r="E24" s="23">
        <v>5195</v>
      </c>
      <c r="F24" s="23">
        <v>1128</v>
      </c>
      <c r="G24" s="23">
        <v>3</v>
      </c>
      <c r="H24" s="23">
        <v>4987</v>
      </c>
      <c r="I24" s="23">
        <v>1082</v>
      </c>
      <c r="J24" s="23">
        <v>6</v>
      </c>
      <c r="K24" s="23">
        <v>4145</v>
      </c>
      <c r="L24" s="23">
        <f t="shared" si="0"/>
        <v>3331</v>
      </c>
      <c r="M24" s="23">
        <f t="shared" si="1"/>
        <v>19</v>
      </c>
      <c r="N24" s="23">
        <f t="shared" si="2"/>
        <v>14327</v>
      </c>
    </row>
    <row r="25" spans="2:14" ht="15.75" customHeight="1" x14ac:dyDescent="0.25">
      <c r="B25" s="32" t="s">
        <v>26</v>
      </c>
      <c r="C25" s="23">
        <v>494</v>
      </c>
      <c r="D25" s="23">
        <v>1</v>
      </c>
      <c r="E25" s="23">
        <v>2283</v>
      </c>
      <c r="F25" s="23">
        <v>466</v>
      </c>
      <c r="G25" s="23">
        <v>4</v>
      </c>
      <c r="H25" s="23">
        <v>2692</v>
      </c>
      <c r="I25" s="23">
        <v>634</v>
      </c>
      <c r="J25" s="23">
        <v>21</v>
      </c>
      <c r="K25" s="23">
        <v>2529</v>
      </c>
      <c r="L25" s="23">
        <f t="shared" si="0"/>
        <v>1594</v>
      </c>
      <c r="M25" s="23">
        <f t="shared" si="1"/>
        <v>26</v>
      </c>
      <c r="N25" s="23">
        <f t="shared" si="2"/>
        <v>7504</v>
      </c>
    </row>
    <row r="26" spans="2:14" ht="15.75" customHeight="1" x14ac:dyDescent="0.25">
      <c r="B26" s="32" t="s">
        <v>46</v>
      </c>
      <c r="C26" s="23">
        <v>3763</v>
      </c>
      <c r="D26" s="23">
        <v>96</v>
      </c>
      <c r="E26" s="23">
        <v>178111</v>
      </c>
      <c r="F26" s="23">
        <v>3895</v>
      </c>
      <c r="G26" s="23">
        <v>163</v>
      </c>
      <c r="H26" s="23">
        <v>161728</v>
      </c>
      <c r="I26" s="23">
        <v>3903</v>
      </c>
      <c r="J26" s="23">
        <v>55</v>
      </c>
      <c r="K26" s="23">
        <v>153195</v>
      </c>
      <c r="L26" s="23">
        <f t="shared" si="0"/>
        <v>11561</v>
      </c>
      <c r="M26" s="23">
        <f t="shared" si="1"/>
        <v>314</v>
      </c>
      <c r="N26" s="23">
        <f t="shared" si="2"/>
        <v>493034</v>
      </c>
    </row>
    <row r="27" spans="2:14" ht="15.75" customHeight="1" x14ac:dyDescent="0.25">
      <c r="B27" s="32" t="s">
        <v>47</v>
      </c>
      <c r="C27" s="23">
        <v>6752</v>
      </c>
      <c r="D27" s="23">
        <v>4736</v>
      </c>
      <c r="E27" s="23">
        <v>15917</v>
      </c>
      <c r="F27" s="23">
        <v>6465</v>
      </c>
      <c r="G27" s="23">
        <v>6801</v>
      </c>
      <c r="H27" s="23">
        <v>14603</v>
      </c>
      <c r="I27" s="23">
        <v>7979</v>
      </c>
      <c r="J27" s="23">
        <v>2578</v>
      </c>
      <c r="K27" s="23">
        <v>14215</v>
      </c>
      <c r="L27" s="23">
        <f t="shared" si="0"/>
        <v>21196</v>
      </c>
      <c r="M27" s="23">
        <f t="shared" si="1"/>
        <v>14115</v>
      </c>
      <c r="N27" s="23">
        <f t="shared" si="2"/>
        <v>44735</v>
      </c>
    </row>
    <row r="28" spans="2:14" ht="39" x14ac:dyDescent="0.25">
      <c r="B28" s="33" t="s">
        <v>49</v>
      </c>
      <c r="C28" s="23">
        <v>350</v>
      </c>
      <c r="D28" s="23">
        <v>1</v>
      </c>
      <c r="E28" s="23">
        <v>350</v>
      </c>
      <c r="F28" s="23">
        <v>446</v>
      </c>
      <c r="G28" s="23">
        <v>0</v>
      </c>
      <c r="H28" s="23">
        <v>454</v>
      </c>
      <c r="I28" s="23">
        <v>10</v>
      </c>
      <c r="J28" s="23">
        <v>0</v>
      </c>
      <c r="K28" s="23">
        <v>10</v>
      </c>
      <c r="L28" s="23">
        <f t="shared" si="0"/>
        <v>806</v>
      </c>
      <c r="M28" s="23">
        <f t="shared" si="1"/>
        <v>1</v>
      </c>
      <c r="N28" s="23">
        <f t="shared" si="2"/>
        <v>814</v>
      </c>
    </row>
    <row r="29" spans="2:14" ht="15.75" customHeight="1" x14ac:dyDescent="0.25">
      <c r="B29" s="32" t="s">
        <v>27</v>
      </c>
      <c r="C29" s="23">
        <v>92</v>
      </c>
      <c r="D29" s="23">
        <v>21</v>
      </c>
      <c r="E29" s="23">
        <v>98</v>
      </c>
      <c r="F29" s="23">
        <v>130</v>
      </c>
      <c r="G29" s="23">
        <v>33</v>
      </c>
      <c r="H29" s="23">
        <v>133</v>
      </c>
      <c r="I29" s="23">
        <v>106</v>
      </c>
      <c r="J29" s="23">
        <v>16</v>
      </c>
      <c r="K29" s="23">
        <v>109</v>
      </c>
      <c r="L29" s="23">
        <f t="shared" si="0"/>
        <v>328</v>
      </c>
      <c r="M29" s="23">
        <f t="shared" si="1"/>
        <v>70</v>
      </c>
      <c r="N29" s="23">
        <f t="shared" si="2"/>
        <v>340</v>
      </c>
    </row>
    <row r="30" spans="2:14" ht="15.75" customHeight="1" x14ac:dyDescent="0.4">
      <c r="B30" s="26" t="s">
        <v>107</v>
      </c>
      <c r="C30" s="29">
        <f>SUM(C11:C29)</f>
        <v>20690</v>
      </c>
      <c r="D30" s="16">
        <f>SUM(D11:D29)</f>
        <v>5918</v>
      </c>
      <c r="E30" s="16">
        <f t="shared" ref="E30:K30" si="3">SUM(E11:E29)</f>
        <v>315790</v>
      </c>
      <c r="F30" s="16">
        <f>SUM(F11:F29)</f>
        <v>20227</v>
      </c>
      <c r="G30" s="16">
        <f>SUM(G11:G29)</f>
        <v>7623</v>
      </c>
      <c r="H30" s="16">
        <f t="shared" si="3"/>
        <v>604336</v>
      </c>
      <c r="I30" s="16">
        <f>SUM(I11:I29)</f>
        <v>20447</v>
      </c>
      <c r="J30" s="16">
        <f t="shared" si="3"/>
        <v>2720</v>
      </c>
      <c r="K30" s="16">
        <f t="shared" si="3"/>
        <v>275353</v>
      </c>
      <c r="L30" s="16">
        <f>SUM(L11:L29)</f>
        <v>61364</v>
      </c>
      <c r="M30" s="16">
        <f>SUM(M11:M29)</f>
        <v>16261</v>
      </c>
      <c r="N30" s="16">
        <f>SUM(N11:N29)</f>
        <v>1195479</v>
      </c>
    </row>
    <row r="31" spans="2:14" ht="15.75" customHeight="1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2:14" ht="15.75" customHeight="1" x14ac:dyDescent="0.25"/>
    <row r="33" spans="9:9" ht="15.75" customHeight="1" x14ac:dyDescent="0.25"/>
    <row r="34" spans="9:9" ht="15.75" customHeight="1" x14ac:dyDescent="0.25">
      <c r="I34" s="5"/>
    </row>
    <row r="35" spans="9:9" ht="15.75" customHeight="1" x14ac:dyDescent="0.25"/>
    <row r="36" spans="9:9" ht="15.75" customHeight="1" x14ac:dyDescent="0.25"/>
    <row r="37" spans="9:9" ht="15.75" customHeight="1" x14ac:dyDescent="0.25"/>
    <row r="38" spans="9:9" ht="15.75" customHeight="1" x14ac:dyDescent="0.25"/>
    <row r="39" spans="9:9" ht="15.75" customHeight="1" x14ac:dyDescent="0.25"/>
    <row r="40" spans="9:9" ht="15.75" customHeight="1" x14ac:dyDescent="0.25"/>
    <row r="41" spans="9:9" ht="15.75" customHeight="1" x14ac:dyDescent="0.25"/>
    <row r="42" spans="9:9" ht="15.75" customHeight="1" x14ac:dyDescent="0.25"/>
    <row r="43" spans="9:9" ht="15.75" customHeight="1" x14ac:dyDescent="0.25"/>
    <row r="44" spans="9:9" ht="15.75" customHeight="1" x14ac:dyDescent="0.25"/>
    <row r="45" spans="9:9" ht="15.75" customHeight="1" x14ac:dyDescent="0.25"/>
    <row r="46" spans="9:9" ht="15.75" customHeight="1" x14ac:dyDescent="0.25"/>
    <row r="47" spans="9:9" ht="15.75" customHeight="1" x14ac:dyDescent="0.25"/>
    <row r="48" spans="9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cH4FQM1rgme507+h3jjnw3Qk+3gXEQgrDoA0ayNmax8gzsMP4eN9HnkvYfqEKx8vrxA+3jjEIsg4o2WxW2HsXA==" saltValue="XazSpaRQexJRLWmT7Hff9w==" spinCount="100000" sheet="1" objects="1" scenarios="1"/>
  <mergeCells count="6">
    <mergeCell ref="B8:N8"/>
    <mergeCell ref="B9:B10"/>
    <mergeCell ref="C9:E9"/>
    <mergeCell ref="I9:K9"/>
    <mergeCell ref="F9:H9"/>
    <mergeCell ref="L9:N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O995"/>
  <sheetViews>
    <sheetView zoomScale="80" zoomScaleNormal="80" workbookViewId="0">
      <selection activeCell="E22" sqref="E22"/>
    </sheetView>
  </sheetViews>
  <sheetFormatPr baseColWidth="10" defaultColWidth="14.42578125" defaultRowHeight="15" customHeight="1" x14ac:dyDescent="0.25"/>
  <cols>
    <col min="2" max="2" width="29" customWidth="1"/>
    <col min="3" max="3" width="13.7109375" customWidth="1"/>
    <col min="4" max="4" width="10.140625" bestFit="1" customWidth="1"/>
    <col min="5" max="5" width="11.42578125" customWidth="1"/>
    <col min="6" max="6" width="13.28515625" customWidth="1"/>
    <col min="7" max="7" width="10.140625" bestFit="1" customWidth="1"/>
    <col min="8" max="8" width="11.5703125" customWidth="1"/>
    <col min="9" max="9" width="13.42578125" customWidth="1"/>
    <col min="10" max="10" width="10.140625" bestFit="1" customWidth="1"/>
    <col min="11" max="11" width="11.7109375" customWidth="1"/>
    <col min="12" max="12" width="13.5703125" customWidth="1"/>
    <col min="13" max="13" width="10.5703125" bestFit="1" customWidth="1"/>
    <col min="14" max="14" width="12" customWidth="1"/>
    <col min="15" max="31" width="10.7109375" customWidth="1"/>
  </cols>
  <sheetData>
    <row r="6" spans="2:15" ht="15" customHeight="1" x14ac:dyDescent="0.25">
      <c r="B6" s="5"/>
      <c r="C6" s="5"/>
    </row>
    <row r="7" spans="2:15" ht="15" customHeight="1" x14ac:dyDescent="0.2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15" ht="15" customHeight="1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2:15" ht="29.25" x14ac:dyDescent="0.55000000000000004">
      <c r="B9" s="58" t="s">
        <v>138</v>
      </c>
      <c r="C9" s="58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"/>
    </row>
    <row r="10" spans="2:15" ht="19.5" customHeight="1" x14ac:dyDescent="0.25">
      <c r="B10" s="56" t="s">
        <v>128</v>
      </c>
      <c r="C10" s="59" t="s">
        <v>133</v>
      </c>
      <c r="D10" s="59"/>
      <c r="E10" s="59"/>
      <c r="F10" s="59" t="s">
        <v>134</v>
      </c>
      <c r="G10" s="59"/>
      <c r="H10" s="59"/>
      <c r="I10" s="59" t="s">
        <v>135</v>
      </c>
      <c r="J10" s="59"/>
      <c r="K10" s="59"/>
      <c r="L10" s="59" t="s">
        <v>11</v>
      </c>
      <c r="M10" s="59"/>
      <c r="N10" s="59"/>
      <c r="O10" s="5"/>
    </row>
    <row r="11" spans="2:15" ht="78" x14ac:dyDescent="0.25">
      <c r="B11" s="60"/>
      <c r="C11" s="21" t="s">
        <v>127</v>
      </c>
      <c r="D11" s="21" t="s">
        <v>126</v>
      </c>
      <c r="E11" s="21" t="s">
        <v>105</v>
      </c>
      <c r="F11" s="21" t="s">
        <v>127</v>
      </c>
      <c r="G11" s="21" t="s">
        <v>126</v>
      </c>
      <c r="H11" s="21" t="s">
        <v>105</v>
      </c>
      <c r="I11" s="21" t="s">
        <v>127</v>
      </c>
      <c r="J11" s="21" t="s">
        <v>126</v>
      </c>
      <c r="K11" s="21" t="s">
        <v>105</v>
      </c>
      <c r="L11" s="21" t="s">
        <v>127</v>
      </c>
      <c r="M11" s="21" t="s">
        <v>126</v>
      </c>
      <c r="N11" s="21" t="s">
        <v>105</v>
      </c>
      <c r="O11" s="5"/>
    </row>
    <row r="12" spans="2:15" ht="39" x14ac:dyDescent="0.25">
      <c r="B12" s="33" t="s">
        <v>111</v>
      </c>
      <c r="C12" s="28">
        <v>6945</v>
      </c>
      <c r="D12" s="28">
        <v>6945</v>
      </c>
      <c r="E12" s="28">
        <v>6944</v>
      </c>
      <c r="F12" s="28">
        <v>6945</v>
      </c>
      <c r="G12" s="28">
        <v>6945</v>
      </c>
      <c r="H12" s="28">
        <v>6944</v>
      </c>
      <c r="I12" s="28">
        <v>6945</v>
      </c>
      <c r="J12" s="28">
        <v>6945</v>
      </c>
      <c r="K12" s="28">
        <v>6944</v>
      </c>
      <c r="L12" s="28">
        <f>SUM(C12+F12+I12)</f>
        <v>20835</v>
      </c>
      <c r="M12" s="28">
        <f>SUM(D12+G12+J12)</f>
        <v>20835</v>
      </c>
      <c r="N12" s="28">
        <f>E12+H12+K12</f>
        <v>20832</v>
      </c>
      <c r="O12" s="5"/>
    </row>
    <row r="13" spans="2:15" ht="58.5" x14ac:dyDescent="0.25">
      <c r="B13" s="33" t="s">
        <v>112</v>
      </c>
      <c r="C13" s="28">
        <v>6621</v>
      </c>
      <c r="D13" s="28">
        <v>22</v>
      </c>
      <c r="E13" s="28">
        <v>6621</v>
      </c>
      <c r="F13" s="28">
        <v>6621</v>
      </c>
      <c r="G13" s="28">
        <v>0</v>
      </c>
      <c r="H13" s="28">
        <v>6621</v>
      </c>
      <c r="I13" s="28">
        <v>6621</v>
      </c>
      <c r="J13" s="28">
        <v>21</v>
      </c>
      <c r="K13" s="28">
        <v>6621</v>
      </c>
      <c r="L13" s="28">
        <f>SUM(C13+F13+I13)</f>
        <v>19863</v>
      </c>
      <c r="M13" s="28">
        <f>J13+G13+D13</f>
        <v>43</v>
      </c>
      <c r="N13" s="28">
        <f>E13+H13+K13</f>
        <v>19863</v>
      </c>
      <c r="O13" s="5"/>
    </row>
    <row r="14" spans="2:15" ht="19.5" x14ac:dyDescent="0.25">
      <c r="B14" s="32" t="s">
        <v>38</v>
      </c>
      <c r="C14" s="28">
        <v>7085</v>
      </c>
      <c r="D14" s="28">
        <v>1</v>
      </c>
      <c r="E14" s="28">
        <v>9485</v>
      </c>
      <c r="F14" s="28">
        <v>4331</v>
      </c>
      <c r="G14" s="28">
        <v>0</v>
      </c>
      <c r="H14" s="28">
        <v>4432</v>
      </c>
      <c r="I14" s="28">
        <v>4771</v>
      </c>
      <c r="J14" s="28">
        <v>8</v>
      </c>
      <c r="K14" s="28">
        <v>4817</v>
      </c>
      <c r="L14" s="28">
        <f t="shared" ref="L14" si="0">SUM(C14+F14+I14)</f>
        <v>16187</v>
      </c>
      <c r="M14" s="28">
        <f>D14+G14+J14</f>
        <v>9</v>
      </c>
      <c r="N14" s="28">
        <f>E14+H14+K14</f>
        <v>18734</v>
      </c>
      <c r="O14" s="5"/>
    </row>
    <row r="15" spans="2:15" ht="19.5" x14ac:dyDescent="0.4">
      <c r="B15" s="26" t="s">
        <v>107</v>
      </c>
      <c r="C15" s="29">
        <f t="shared" ref="C15:I15" si="1">SUM(C12:C14)</f>
        <v>20651</v>
      </c>
      <c r="D15" s="30">
        <f t="shared" si="1"/>
        <v>6968</v>
      </c>
      <c r="E15" s="30">
        <f t="shared" si="1"/>
        <v>23050</v>
      </c>
      <c r="F15" s="30">
        <f t="shared" si="1"/>
        <v>17897</v>
      </c>
      <c r="G15" s="30">
        <f t="shared" si="1"/>
        <v>6945</v>
      </c>
      <c r="H15" s="30">
        <f t="shared" si="1"/>
        <v>17997</v>
      </c>
      <c r="I15" s="30">
        <f t="shared" si="1"/>
        <v>18337</v>
      </c>
      <c r="J15" s="30">
        <f t="shared" ref="J15:K15" si="2">SUM(J12:J14)</f>
        <v>6974</v>
      </c>
      <c r="K15" s="30">
        <f t="shared" si="2"/>
        <v>18382</v>
      </c>
      <c r="L15" s="30">
        <f>SUM(L12:L14)</f>
        <v>56885</v>
      </c>
      <c r="M15" s="31">
        <f>SUM(M12:M14)</f>
        <v>20887</v>
      </c>
      <c r="N15" s="31">
        <f>SUM(N12:N14)</f>
        <v>59429</v>
      </c>
      <c r="O15" s="5"/>
    </row>
    <row r="16" spans="2:15" ht="15" customHeight="1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5"/>
    </row>
    <row r="17" spans="2:15" ht="15" customHeight="1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5"/>
    </row>
    <row r="18" spans="2:15" ht="15.75" customHeight="1" x14ac:dyDescent="0.25">
      <c r="N18" s="5"/>
    </row>
    <row r="19" spans="2:15" ht="15.75" customHeight="1" x14ac:dyDescent="0.25"/>
    <row r="20" spans="2:15" ht="15.75" customHeight="1" x14ac:dyDescent="0.25"/>
    <row r="21" spans="2:15" ht="15.75" customHeight="1" x14ac:dyDescent="0.25"/>
    <row r="22" spans="2:15" ht="15.75" customHeight="1" x14ac:dyDescent="0.25"/>
    <row r="23" spans="2:15" ht="15.75" customHeight="1" x14ac:dyDescent="0.25">
      <c r="F23" s="5"/>
    </row>
    <row r="24" spans="2:15" ht="15.75" customHeight="1" x14ac:dyDescent="0.25">
      <c r="E24" s="8"/>
      <c r="F24" s="8"/>
    </row>
    <row r="25" spans="2:15" ht="15.75" customHeight="1" x14ac:dyDescent="0.25"/>
    <row r="26" spans="2:15" ht="15.75" customHeight="1" x14ac:dyDescent="0.25"/>
    <row r="27" spans="2:15" ht="15.75" customHeight="1" x14ac:dyDescent="0.25"/>
    <row r="28" spans="2:15" ht="15.75" customHeight="1" x14ac:dyDescent="0.25"/>
    <row r="29" spans="2:15" ht="15.75" customHeight="1" x14ac:dyDescent="0.25"/>
    <row r="30" spans="2:15" ht="15.75" customHeight="1" x14ac:dyDescent="0.25"/>
    <row r="31" spans="2:15" ht="15.75" customHeight="1" x14ac:dyDescent="0.25"/>
    <row r="32" spans="2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cacLFB88mMufTJT90ZRwJionzvQchIRLeUMMyHXuA5wRJHeUsq3YVaJYSowzfAMeL/LbUmT+86cBMBuVcH6vVA==" saltValue="9F5M0dYbu+3N0lZ0kXMCmA==" spinCount="100000" sheet="1" objects="1" scenarios="1"/>
  <mergeCells count="6">
    <mergeCell ref="B9:N9"/>
    <mergeCell ref="B10:B11"/>
    <mergeCell ref="L10:N10"/>
    <mergeCell ref="C10:E10"/>
    <mergeCell ref="F10:H10"/>
    <mergeCell ref="I10:K10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O1000"/>
  <sheetViews>
    <sheetView zoomScale="80" zoomScaleNormal="80" workbookViewId="0">
      <selection activeCell="E22" sqref="E22"/>
    </sheetView>
  </sheetViews>
  <sheetFormatPr baseColWidth="10" defaultColWidth="14.42578125" defaultRowHeight="15" customHeight="1" x14ac:dyDescent="0.25"/>
  <cols>
    <col min="1" max="1" width="10.7109375" customWidth="1"/>
    <col min="2" max="2" width="35.28515625" customWidth="1"/>
    <col min="3" max="3" width="13.140625" customWidth="1"/>
    <col min="4" max="4" width="10.140625" bestFit="1" customWidth="1"/>
    <col min="5" max="5" width="11.42578125" customWidth="1"/>
    <col min="6" max="6" width="13.140625" customWidth="1"/>
    <col min="7" max="7" width="10.140625" bestFit="1" customWidth="1"/>
    <col min="8" max="8" width="11.5703125" bestFit="1" customWidth="1"/>
    <col min="9" max="9" width="13.5703125" customWidth="1"/>
    <col min="10" max="10" width="10.140625" bestFit="1" customWidth="1"/>
    <col min="11" max="11" width="11.42578125" customWidth="1"/>
    <col min="12" max="12" width="13.42578125" customWidth="1"/>
    <col min="13" max="13" width="10.140625" bestFit="1" customWidth="1"/>
    <col min="14" max="14" width="11.5703125" customWidth="1"/>
    <col min="15" max="30" width="10.7109375" customWidth="1"/>
  </cols>
  <sheetData>
    <row r="5" spans="2:15" ht="15" customHeight="1" x14ac:dyDescent="0.25">
      <c r="G5" s="5"/>
    </row>
    <row r="6" spans="2:15" ht="15" customHeight="1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2:15" ht="29.25" x14ac:dyDescent="0.55000000000000004">
      <c r="B7" s="58" t="s">
        <v>139</v>
      </c>
      <c r="C7" s="5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"/>
    </row>
    <row r="8" spans="2:15" ht="15" customHeight="1" x14ac:dyDescent="0.25">
      <c r="B8" s="56" t="s">
        <v>128</v>
      </c>
      <c r="C8" s="59" t="s">
        <v>133</v>
      </c>
      <c r="D8" s="59"/>
      <c r="E8" s="59"/>
      <c r="F8" s="59" t="s">
        <v>134</v>
      </c>
      <c r="G8" s="59"/>
      <c r="H8" s="59"/>
      <c r="I8" s="59" t="s">
        <v>135</v>
      </c>
      <c r="J8" s="59"/>
      <c r="K8" s="59"/>
      <c r="L8" s="59" t="s">
        <v>11</v>
      </c>
      <c r="M8" s="59"/>
      <c r="N8" s="59"/>
    </row>
    <row r="9" spans="2:15" ht="97.5" x14ac:dyDescent="0.25">
      <c r="B9" s="60"/>
      <c r="C9" s="21" t="s">
        <v>127</v>
      </c>
      <c r="D9" s="21" t="s">
        <v>126</v>
      </c>
      <c r="E9" s="21" t="s">
        <v>105</v>
      </c>
      <c r="F9" s="21" t="s">
        <v>127</v>
      </c>
      <c r="G9" s="21" t="s">
        <v>126</v>
      </c>
      <c r="H9" s="21" t="s">
        <v>105</v>
      </c>
      <c r="I9" s="21" t="s">
        <v>127</v>
      </c>
      <c r="J9" s="21" t="s">
        <v>126</v>
      </c>
      <c r="K9" s="21" t="s">
        <v>105</v>
      </c>
      <c r="L9" s="21" t="s">
        <v>127</v>
      </c>
      <c r="M9" s="21" t="s">
        <v>126</v>
      </c>
      <c r="N9" s="21" t="s">
        <v>105</v>
      </c>
    </row>
    <row r="10" spans="2:15" ht="19.5" x14ac:dyDescent="0.25">
      <c r="B10" s="32" t="s">
        <v>32</v>
      </c>
      <c r="C10" s="28">
        <v>6</v>
      </c>
      <c r="D10" s="28">
        <v>3</v>
      </c>
      <c r="E10" s="28">
        <v>6</v>
      </c>
      <c r="F10" s="28">
        <v>7</v>
      </c>
      <c r="G10" s="28">
        <v>0</v>
      </c>
      <c r="H10" s="28">
        <v>11</v>
      </c>
      <c r="I10" s="28">
        <v>6</v>
      </c>
      <c r="J10" s="28">
        <v>2</v>
      </c>
      <c r="K10" s="28">
        <v>8</v>
      </c>
      <c r="L10" s="25">
        <f>I10+F10+C10</f>
        <v>19</v>
      </c>
      <c r="M10" s="25">
        <f>J10+G10+D10</f>
        <v>5</v>
      </c>
      <c r="N10" s="28">
        <f>E10+H10+K10</f>
        <v>25</v>
      </c>
    </row>
    <row r="11" spans="2:15" ht="19.5" x14ac:dyDescent="0.25">
      <c r="B11" s="32" t="s">
        <v>33</v>
      </c>
      <c r="C11" s="28">
        <v>173</v>
      </c>
      <c r="D11" s="28">
        <v>3</v>
      </c>
      <c r="E11" s="28">
        <v>279</v>
      </c>
      <c r="F11" s="28">
        <v>287</v>
      </c>
      <c r="G11" s="28">
        <v>7</v>
      </c>
      <c r="H11" s="28">
        <v>307</v>
      </c>
      <c r="I11" s="28">
        <v>188</v>
      </c>
      <c r="J11" s="28">
        <v>0</v>
      </c>
      <c r="K11" s="28">
        <v>195</v>
      </c>
      <c r="L11" s="25">
        <f t="shared" ref="L11:L15" si="0">I11+F11+C11</f>
        <v>648</v>
      </c>
      <c r="M11" s="25">
        <f t="shared" ref="M11:M15" si="1">J11+G11+D11</f>
        <v>10</v>
      </c>
      <c r="N11" s="28">
        <f>E11+H11+K11</f>
        <v>781</v>
      </c>
    </row>
    <row r="12" spans="2:15" ht="19.5" x14ac:dyDescent="0.25">
      <c r="B12" s="32" t="s">
        <v>34</v>
      </c>
      <c r="C12" s="28">
        <v>1</v>
      </c>
      <c r="D12" s="28">
        <v>0</v>
      </c>
      <c r="E12" s="28">
        <v>1</v>
      </c>
      <c r="F12" s="28">
        <v>6</v>
      </c>
      <c r="G12" s="28">
        <v>0</v>
      </c>
      <c r="H12" s="28">
        <v>6</v>
      </c>
      <c r="I12" s="28">
        <v>1</v>
      </c>
      <c r="J12" s="28">
        <v>0</v>
      </c>
      <c r="K12" s="28">
        <v>1</v>
      </c>
      <c r="L12" s="25">
        <f>I12+F12+C12</f>
        <v>8</v>
      </c>
      <c r="M12" s="25">
        <f t="shared" si="1"/>
        <v>0</v>
      </c>
      <c r="N12" s="28">
        <f t="shared" ref="N12:N15" si="2">E12+H12+K12</f>
        <v>8</v>
      </c>
    </row>
    <row r="13" spans="2:15" ht="19.5" x14ac:dyDescent="0.25">
      <c r="B13" s="32" t="s">
        <v>35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5">
        <f t="shared" si="0"/>
        <v>0</v>
      </c>
      <c r="M13" s="25">
        <f t="shared" si="1"/>
        <v>0</v>
      </c>
      <c r="N13" s="28">
        <f t="shared" si="2"/>
        <v>0</v>
      </c>
    </row>
    <row r="14" spans="2:15" ht="19.5" x14ac:dyDescent="0.25">
      <c r="B14" s="32" t="s">
        <v>36</v>
      </c>
      <c r="C14" s="28">
        <v>41</v>
      </c>
      <c r="D14" s="28">
        <v>1</v>
      </c>
      <c r="E14" s="28">
        <v>27</v>
      </c>
      <c r="F14" s="28">
        <v>49</v>
      </c>
      <c r="G14" s="28">
        <v>8</v>
      </c>
      <c r="H14" s="28">
        <v>53</v>
      </c>
      <c r="I14" s="28">
        <v>42</v>
      </c>
      <c r="J14" s="28">
        <v>9</v>
      </c>
      <c r="K14" s="28">
        <v>52</v>
      </c>
      <c r="L14" s="25">
        <f t="shared" si="0"/>
        <v>132</v>
      </c>
      <c r="M14" s="25">
        <f t="shared" si="1"/>
        <v>18</v>
      </c>
      <c r="N14" s="28">
        <f t="shared" si="2"/>
        <v>132</v>
      </c>
    </row>
    <row r="15" spans="2:15" ht="39" x14ac:dyDescent="0.25">
      <c r="B15" s="33" t="s">
        <v>37</v>
      </c>
      <c r="C15" s="28">
        <v>3449</v>
      </c>
      <c r="D15" s="28">
        <v>9</v>
      </c>
      <c r="E15" s="28">
        <v>9257</v>
      </c>
      <c r="F15" s="28">
        <v>5313</v>
      </c>
      <c r="G15" s="28">
        <v>3</v>
      </c>
      <c r="H15" s="28">
        <v>9009</v>
      </c>
      <c r="I15" s="28">
        <v>3311</v>
      </c>
      <c r="J15" s="28">
        <v>5</v>
      </c>
      <c r="K15" s="28">
        <v>5643</v>
      </c>
      <c r="L15" s="25">
        <f t="shared" si="0"/>
        <v>12073</v>
      </c>
      <c r="M15" s="25">
        <f t="shared" si="1"/>
        <v>17</v>
      </c>
      <c r="N15" s="28">
        <f t="shared" si="2"/>
        <v>23909</v>
      </c>
    </row>
    <row r="16" spans="2:15" ht="19.5" x14ac:dyDescent="0.4">
      <c r="B16" s="26" t="s">
        <v>107</v>
      </c>
      <c r="C16" s="29">
        <f>SUM(C10:C15)</f>
        <v>3670</v>
      </c>
      <c r="D16" s="30">
        <f>SUM(D10:D15)</f>
        <v>16</v>
      </c>
      <c r="E16" s="30">
        <f t="shared" ref="E16:K16" si="3">SUM(E10:E15)</f>
        <v>9570</v>
      </c>
      <c r="F16" s="30">
        <f>SUM(F10:F15)</f>
        <v>5662</v>
      </c>
      <c r="G16" s="30">
        <f t="shared" si="3"/>
        <v>18</v>
      </c>
      <c r="H16" s="30">
        <f t="shared" si="3"/>
        <v>9386</v>
      </c>
      <c r="I16" s="30">
        <f>SUM(I10:I15)</f>
        <v>3548</v>
      </c>
      <c r="J16" s="30">
        <f t="shared" si="3"/>
        <v>16</v>
      </c>
      <c r="K16" s="30">
        <f t="shared" si="3"/>
        <v>5899</v>
      </c>
      <c r="L16" s="31">
        <f>SUM(L10:L15)</f>
        <v>12880</v>
      </c>
      <c r="M16" s="31">
        <f>SUM(M10:M15)</f>
        <v>50</v>
      </c>
      <c r="N16" s="31">
        <f>SUM(N10:N15)</f>
        <v>24855</v>
      </c>
    </row>
    <row r="17" spans="2:14" ht="15" customHeight="1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2:14" ht="15" customHeight="1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2:14" ht="15" customHeight="1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1" spans="2:14" ht="15.75" customHeight="1" x14ac:dyDescent="0.25"/>
    <row r="22" spans="2:14" ht="15.75" customHeight="1" x14ac:dyDescent="0.25"/>
    <row r="23" spans="2:14" ht="15.75" customHeight="1" x14ac:dyDescent="0.25"/>
    <row r="24" spans="2:14" ht="15.75" customHeight="1" x14ac:dyDescent="0.25"/>
    <row r="25" spans="2:14" ht="15.75" customHeight="1" x14ac:dyDescent="0.25"/>
    <row r="26" spans="2:14" ht="15.75" customHeight="1" x14ac:dyDescent="0.25"/>
    <row r="27" spans="2:14" ht="15.75" customHeight="1" x14ac:dyDescent="0.25"/>
    <row r="28" spans="2:14" ht="15.75" customHeight="1" x14ac:dyDescent="0.25"/>
    <row r="29" spans="2:14" ht="15.75" customHeight="1" x14ac:dyDescent="0.25"/>
    <row r="30" spans="2:14" ht="15.75" customHeight="1" x14ac:dyDescent="0.25"/>
    <row r="31" spans="2:14" ht="15.75" customHeight="1" x14ac:dyDescent="0.25"/>
    <row r="32" spans="2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+HeMN4Gv/Tz284kB8DUtww3jsFPosFpHgcxXkpjYge8vkCkYm7wj6PqNAabg93uD2BGei2I0eLpbgsoxx+GLLw==" saltValue="WGQaM581Uy3InxZl3FwpWA==" spinCount="100000" sheet="1" objects="1" scenarios="1"/>
  <mergeCells count="6">
    <mergeCell ref="B7:N7"/>
    <mergeCell ref="B8:B9"/>
    <mergeCell ref="C8:E8"/>
    <mergeCell ref="F8:H8"/>
    <mergeCell ref="I8:K8"/>
    <mergeCell ref="L8:N8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4:P1000"/>
  <sheetViews>
    <sheetView zoomScale="80" zoomScaleNormal="80" workbookViewId="0">
      <selection activeCell="D4" sqref="D4"/>
    </sheetView>
  </sheetViews>
  <sheetFormatPr baseColWidth="10" defaultColWidth="14.42578125" defaultRowHeight="15" customHeight="1" x14ac:dyDescent="0.25"/>
  <cols>
    <col min="3" max="3" width="32.140625" customWidth="1"/>
    <col min="4" max="4" width="13.85546875" customWidth="1"/>
    <col min="5" max="5" width="10.140625" bestFit="1" customWidth="1"/>
    <col min="6" max="6" width="11.42578125" customWidth="1"/>
    <col min="7" max="7" width="14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2.140625" customWidth="1"/>
    <col min="13" max="13" width="13.42578125" customWidth="1"/>
    <col min="14" max="14" width="10.140625" bestFit="1" customWidth="1"/>
    <col min="15" max="15" width="11.5703125" customWidth="1"/>
    <col min="16" max="32" width="10.7109375" customWidth="1"/>
  </cols>
  <sheetData>
    <row r="4" spans="2:16" ht="15" customHeight="1" x14ac:dyDescent="0.25"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2:16" ht="29.25" x14ac:dyDescent="0.25">
      <c r="B5" s="5"/>
      <c r="C5" s="55" t="s">
        <v>140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"/>
    </row>
    <row r="6" spans="2:16" ht="15" customHeight="1" x14ac:dyDescent="0.25">
      <c r="B6" s="5"/>
      <c r="C6" s="56" t="s">
        <v>128</v>
      </c>
      <c r="D6" s="57" t="s">
        <v>133</v>
      </c>
      <c r="E6" s="57"/>
      <c r="F6" s="57"/>
      <c r="G6" s="57" t="s">
        <v>134</v>
      </c>
      <c r="H6" s="57"/>
      <c r="I6" s="57"/>
      <c r="J6" s="57" t="s">
        <v>135</v>
      </c>
      <c r="K6" s="57"/>
      <c r="L6" s="57"/>
      <c r="M6" s="57" t="s">
        <v>11</v>
      </c>
      <c r="N6" s="57"/>
      <c r="O6" s="57"/>
      <c r="P6" s="5"/>
    </row>
    <row r="7" spans="2:16" ht="78" x14ac:dyDescent="0.25">
      <c r="B7" s="5"/>
      <c r="C7" s="60"/>
      <c r="D7" s="21" t="s">
        <v>127</v>
      </c>
      <c r="E7" s="21" t="s">
        <v>126</v>
      </c>
      <c r="F7" s="21" t="s">
        <v>105</v>
      </c>
      <c r="G7" s="21" t="s">
        <v>127</v>
      </c>
      <c r="H7" s="21" t="s">
        <v>126</v>
      </c>
      <c r="I7" s="21" t="s">
        <v>105</v>
      </c>
      <c r="J7" s="21" t="s">
        <v>127</v>
      </c>
      <c r="K7" s="21" t="s">
        <v>126</v>
      </c>
      <c r="L7" s="21" t="s">
        <v>105</v>
      </c>
      <c r="M7" s="21" t="s">
        <v>127</v>
      </c>
      <c r="N7" s="21" t="s">
        <v>126</v>
      </c>
      <c r="O7" s="21" t="s">
        <v>105</v>
      </c>
    </row>
    <row r="8" spans="2:16" ht="58.5" x14ac:dyDescent="0.25">
      <c r="C8" s="33" t="s">
        <v>45</v>
      </c>
      <c r="D8" s="28">
        <v>4502</v>
      </c>
      <c r="E8" s="28">
        <v>4</v>
      </c>
      <c r="F8" s="28">
        <v>4536</v>
      </c>
      <c r="G8" s="28">
        <v>4899</v>
      </c>
      <c r="H8" s="28">
        <v>8</v>
      </c>
      <c r="I8" s="28">
        <v>4899</v>
      </c>
      <c r="J8" s="28">
        <v>2327</v>
      </c>
      <c r="K8" s="28">
        <v>6</v>
      </c>
      <c r="L8" s="28">
        <v>2327</v>
      </c>
      <c r="M8" s="28">
        <f>J8+G8+D8</f>
        <v>11728</v>
      </c>
      <c r="N8" s="28">
        <f>K8+H8+E8</f>
        <v>18</v>
      </c>
      <c r="O8" s="28">
        <f>F8+I8+L8</f>
        <v>11762</v>
      </c>
      <c r="P8" s="5"/>
    </row>
    <row r="9" spans="2:16" ht="19.5" x14ac:dyDescent="0.25">
      <c r="C9" s="33" t="s">
        <v>40</v>
      </c>
      <c r="D9" s="28">
        <v>5025</v>
      </c>
      <c r="E9" s="28">
        <v>1301</v>
      </c>
      <c r="F9" s="28">
        <v>6136</v>
      </c>
      <c r="G9" s="28">
        <v>4163</v>
      </c>
      <c r="H9" s="28">
        <v>911</v>
      </c>
      <c r="I9" s="28">
        <v>5328</v>
      </c>
      <c r="J9" s="28">
        <v>4647</v>
      </c>
      <c r="K9" s="28">
        <v>1388</v>
      </c>
      <c r="L9" s="28">
        <v>6151</v>
      </c>
      <c r="M9" s="28">
        <f t="shared" ref="M9:M12" si="0">J9+G9+D9</f>
        <v>13835</v>
      </c>
      <c r="N9" s="28">
        <f>K9+H9+E9</f>
        <v>3600</v>
      </c>
      <c r="O9" s="28">
        <f>F9+I9+L9</f>
        <v>17615</v>
      </c>
    </row>
    <row r="10" spans="2:16" ht="19.5" x14ac:dyDescent="0.25">
      <c r="C10" s="33" t="s">
        <v>41</v>
      </c>
      <c r="D10" s="28">
        <v>10253</v>
      </c>
      <c r="E10" s="28">
        <v>2311</v>
      </c>
      <c r="F10" s="28">
        <v>10253</v>
      </c>
      <c r="G10" s="28">
        <v>12167</v>
      </c>
      <c r="H10" s="28">
        <v>2306</v>
      </c>
      <c r="I10" s="28">
        <v>12167</v>
      </c>
      <c r="J10" s="28">
        <v>6715</v>
      </c>
      <c r="K10" s="28">
        <v>2285</v>
      </c>
      <c r="L10" s="28">
        <v>6715</v>
      </c>
      <c r="M10" s="28">
        <f t="shared" si="0"/>
        <v>29135</v>
      </c>
      <c r="N10" s="28">
        <f>K10+H10+E10</f>
        <v>6902</v>
      </c>
      <c r="O10" s="28">
        <f>F10+I10+L10</f>
        <v>29135</v>
      </c>
    </row>
    <row r="11" spans="2:16" ht="39" x14ac:dyDescent="0.25">
      <c r="C11" s="33" t="s">
        <v>42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f>J11+G11+D11</f>
        <v>0</v>
      </c>
      <c r="N11" s="28">
        <f>K11+H11+E11</f>
        <v>0</v>
      </c>
      <c r="O11" s="28">
        <f>F11+I11+L11</f>
        <v>0</v>
      </c>
    </row>
    <row r="12" spans="2:16" ht="58.5" x14ac:dyDescent="0.25">
      <c r="C12" s="33" t="s">
        <v>43</v>
      </c>
      <c r="D12" s="28">
        <v>201</v>
      </c>
      <c r="E12" s="28">
        <v>8</v>
      </c>
      <c r="F12" s="28">
        <v>201</v>
      </c>
      <c r="G12" s="28">
        <v>201</v>
      </c>
      <c r="H12" s="28">
        <v>0</v>
      </c>
      <c r="I12" s="28">
        <v>201</v>
      </c>
      <c r="J12" s="28">
        <v>201</v>
      </c>
      <c r="K12" s="28">
        <v>0</v>
      </c>
      <c r="L12" s="28">
        <v>201</v>
      </c>
      <c r="M12" s="28">
        <f t="shared" si="0"/>
        <v>603</v>
      </c>
      <c r="N12" s="28">
        <f>K12+H12+E12</f>
        <v>8</v>
      </c>
      <c r="O12" s="28">
        <f>F12+I12+L12</f>
        <v>603</v>
      </c>
    </row>
    <row r="13" spans="2:16" ht="19.5" x14ac:dyDescent="0.4">
      <c r="C13" s="26" t="s">
        <v>107</v>
      </c>
      <c r="D13" s="30">
        <f t="shared" ref="D13:O13" si="1">SUM(D8:D12)</f>
        <v>19981</v>
      </c>
      <c r="E13" s="30">
        <f t="shared" si="1"/>
        <v>3624</v>
      </c>
      <c r="F13" s="30">
        <f t="shared" si="1"/>
        <v>21126</v>
      </c>
      <c r="G13" s="30">
        <f t="shared" si="1"/>
        <v>21430</v>
      </c>
      <c r="H13" s="30">
        <f t="shared" si="1"/>
        <v>3225</v>
      </c>
      <c r="I13" s="30">
        <f t="shared" si="1"/>
        <v>22595</v>
      </c>
      <c r="J13" s="30">
        <f t="shared" si="1"/>
        <v>13890</v>
      </c>
      <c r="K13" s="30">
        <f t="shared" si="1"/>
        <v>3679</v>
      </c>
      <c r="L13" s="30">
        <f t="shared" si="1"/>
        <v>15394</v>
      </c>
      <c r="M13" s="31">
        <f t="shared" si="1"/>
        <v>55301</v>
      </c>
      <c r="N13" s="31">
        <f t="shared" si="1"/>
        <v>10528</v>
      </c>
      <c r="O13" s="31">
        <f t="shared" si="1"/>
        <v>59115</v>
      </c>
    </row>
    <row r="14" spans="2:16" ht="15" customHeight="1" x14ac:dyDescent="0.25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2:16" ht="15" customHeight="1" x14ac:dyDescent="0.2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6" ht="15" customHeight="1" x14ac:dyDescent="0.25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2AONeAX1+eflfmXFLUr5KmlDJJpx39Pd0eQXZafZG8uqY5oCPLAFF8KCSmsy6UVLeSoQRtaEwtcAIL6IYC6DXQ==" saltValue="8aMKlUb2uWdnCRXRYPVvHg==" spinCount="100000" sheet="1" objects="1" scenarios="1"/>
  <mergeCells count="6">
    <mergeCell ref="C5:O5"/>
    <mergeCell ref="C6:C7"/>
    <mergeCell ref="M6:O6"/>
    <mergeCell ref="J6:L6"/>
    <mergeCell ref="G6:I6"/>
    <mergeCell ref="D6:F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AA37-DCBC-4996-894E-3514BFB5897C}">
  <dimension ref="B11:L64"/>
  <sheetViews>
    <sheetView zoomScaleNormal="100" workbookViewId="0">
      <selection activeCell="N13" sqref="N13"/>
    </sheetView>
  </sheetViews>
  <sheetFormatPr baseColWidth="10" defaultRowHeight="15" x14ac:dyDescent="0.25"/>
  <cols>
    <col min="3" max="3" width="12.7109375" customWidth="1"/>
    <col min="4" max="4" width="24.28515625" customWidth="1"/>
    <col min="8" max="8" width="12.28515625" bestFit="1" customWidth="1"/>
    <col min="9" max="9" width="18.7109375" customWidth="1"/>
    <col min="10" max="10" width="16.7109375" customWidth="1"/>
  </cols>
  <sheetData>
    <row r="11" spans="2:11" ht="21" customHeight="1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2:11" ht="43.5" customHeight="1" x14ac:dyDescent="0.25">
      <c r="B12" s="12"/>
      <c r="C12" s="62" t="s">
        <v>116</v>
      </c>
      <c r="D12" s="62"/>
      <c r="E12" s="62"/>
      <c r="F12" s="62"/>
      <c r="G12" s="62"/>
      <c r="H12" s="62"/>
      <c r="I12" s="62"/>
      <c r="J12" s="62"/>
      <c r="K12" s="12"/>
    </row>
    <row r="13" spans="2:11" ht="21" x14ac:dyDescent="0.25">
      <c r="B13" s="12"/>
      <c r="C13" s="63" t="s">
        <v>131</v>
      </c>
      <c r="D13" s="63"/>
      <c r="E13" s="63"/>
      <c r="F13" s="63"/>
      <c r="G13" s="63"/>
      <c r="H13" s="63"/>
      <c r="I13" s="63"/>
      <c r="J13" s="63"/>
      <c r="K13" s="12"/>
    </row>
    <row r="14" spans="2:11" ht="19.5" x14ac:dyDescent="0.25">
      <c r="B14" s="12"/>
      <c r="C14" s="61" t="s">
        <v>115</v>
      </c>
      <c r="D14" s="61" t="s">
        <v>114</v>
      </c>
      <c r="E14" s="61" t="s">
        <v>103</v>
      </c>
      <c r="F14" s="61"/>
      <c r="G14" s="61" t="s">
        <v>105</v>
      </c>
      <c r="H14" s="61"/>
      <c r="I14" s="59" t="s">
        <v>113</v>
      </c>
      <c r="J14" s="59" t="s">
        <v>106</v>
      </c>
      <c r="K14" s="12"/>
    </row>
    <row r="15" spans="2:11" ht="19.5" x14ac:dyDescent="0.25">
      <c r="B15" s="12"/>
      <c r="C15" s="61"/>
      <c r="D15" s="61"/>
      <c r="E15" s="34" t="s">
        <v>100</v>
      </c>
      <c r="F15" s="34" t="s">
        <v>101</v>
      </c>
      <c r="G15" s="34" t="s">
        <v>100</v>
      </c>
      <c r="H15" s="34" t="s">
        <v>101</v>
      </c>
      <c r="I15" s="59"/>
      <c r="J15" s="59"/>
      <c r="K15" s="12"/>
    </row>
    <row r="16" spans="2:11" ht="15" customHeight="1" x14ac:dyDescent="0.25">
      <c r="B16" s="12"/>
      <c r="C16" s="59" t="s">
        <v>53</v>
      </c>
      <c r="D16" s="35" t="s">
        <v>51</v>
      </c>
      <c r="E16" s="36">
        <v>646</v>
      </c>
      <c r="F16" s="36">
        <v>961</v>
      </c>
      <c r="G16" s="36">
        <v>6936</v>
      </c>
      <c r="H16" s="36">
        <v>5821</v>
      </c>
      <c r="I16" s="36">
        <f>E16+F16</f>
        <v>1607</v>
      </c>
      <c r="J16" s="36">
        <f>G16+H16</f>
        <v>12757</v>
      </c>
      <c r="K16" s="12"/>
    </row>
    <row r="17" spans="2:11" ht="19.5" x14ac:dyDescent="0.25">
      <c r="B17" s="12"/>
      <c r="C17" s="59"/>
      <c r="D17" s="37" t="s">
        <v>52</v>
      </c>
      <c r="E17" s="38">
        <v>654</v>
      </c>
      <c r="F17" s="38">
        <v>955</v>
      </c>
      <c r="G17" s="38">
        <v>22542</v>
      </c>
      <c r="H17" s="38">
        <v>326459</v>
      </c>
      <c r="I17" s="38">
        <f>E17+F17</f>
        <v>1609</v>
      </c>
      <c r="J17" s="38">
        <f t="shared" ref="J17:J57" si="0">G17+H17</f>
        <v>349001</v>
      </c>
      <c r="K17" s="12"/>
    </row>
    <row r="18" spans="2:11" ht="19.5" x14ac:dyDescent="0.25">
      <c r="B18" s="12"/>
      <c r="C18" s="59"/>
      <c r="D18" s="37" t="s">
        <v>50</v>
      </c>
      <c r="E18" s="38">
        <v>1207</v>
      </c>
      <c r="F18" s="38">
        <v>1928</v>
      </c>
      <c r="G18" s="38">
        <v>74523</v>
      </c>
      <c r="H18" s="38">
        <v>82118</v>
      </c>
      <c r="I18" s="38">
        <f t="shared" ref="I18:I57" si="1">E18+F18</f>
        <v>3135</v>
      </c>
      <c r="J18" s="38">
        <f t="shared" si="0"/>
        <v>156641</v>
      </c>
      <c r="K18" s="12"/>
    </row>
    <row r="19" spans="2:11" ht="19.5" x14ac:dyDescent="0.25">
      <c r="B19" s="12"/>
      <c r="C19" s="59"/>
      <c r="D19" s="34" t="s">
        <v>89</v>
      </c>
      <c r="E19" s="39">
        <f>SUM(E16:E18)</f>
        <v>2507</v>
      </c>
      <c r="F19" s="39">
        <f>SUM(F16:F18)</f>
        <v>3844</v>
      </c>
      <c r="G19" s="39">
        <f>SUM(G16:G18)</f>
        <v>104001</v>
      </c>
      <c r="H19" s="39">
        <f>SUM(H16:H18)</f>
        <v>414398</v>
      </c>
      <c r="I19" s="39">
        <f t="shared" si="1"/>
        <v>6351</v>
      </c>
      <c r="J19" s="39">
        <f>G19+H19</f>
        <v>518399</v>
      </c>
      <c r="K19" s="12"/>
    </row>
    <row r="20" spans="2:11" ht="15" customHeight="1" x14ac:dyDescent="0.25">
      <c r="B20" s="12"/>
      <c r="C20" s="59" t="s">
        <v>81</v>
      </c>
      <c r="D20" s="37" t="s">
        <v>54</v>
      </c>
      <c r="E20" s="38">
        <v>1037</v>
      </c>
      <c r="F20" s="38">
        <v>1573</v>
      </c>
      <c r="G20" s="38">
        <v>91554</v>
      </c>
      <c r="H20" s="38">
        <v>77997</v>
      </c>
      <c r="I20" s="38">
        <f t="shared" si="1"/>
        <v>2610</v>
      </c>
      <c r="J20" s="38">
        <f t="shared" si="0"/>
        <v>169551</v>
      </c>
      <c r="K20" s="12"/>
    </row>
    <row r="21" spans="2:11" ht="19.5" x14ac:dyDescent="0.25">
      <c r="B21" s="12"/>
      <c r="C21" s="59"/>
      <c r="D21" s="37" t="s">
        <v>56</v>
      </c>
      <c r="E21" s="38">
        <v>257</v>
      </c>
      <c r="F21" s="38">
        <v>507</v>
      </c>
      <c r="G21" s="38">
        <v>8571</v>
      </c>
      <c r="H21" s="38">
        <v>6294</v>
      </c>
      <c r="I21" s="38">
        <f t="shared" si="1"/>
        <v>764</v>
      </c>
      <c r="J21" s="38">
        <f t="shared" si="0"/>
        <v>14865</v>
      </c>
      <c r="K21" s="12"/>
    </row>
    <row r="22" spans="2:11" ht="19.5" x14ac:dyDescent="0.25">
      <c r="B22" s="12"/>
      <c r="C22" s="59"/>
      <c r="D22" s="37" t="s">
        <v>55</v>
      </c>
      <c r="E22" s="38">
        <v>514</v>
      </c>
      <c r="F22" s="38">
        <v>904</v>
      </c>
      <c r="G22" s="38">
        <v>22941</v>
      </c>
      <c r="H22" s="38">
        <v>17315</v>
      </c>
      <c r="I22" s="38">
        <f t="shared" si="1"/>
        <v>1418</v>
      </c>
      <c r="J22" s="38">
        <f t="shared" si="0"/>
        <v>40256</v>
      </c>
      <c r="K22" s="40"/>
    </row>
    <row r="23" spans="2:11" ht="19.5" x14ac:dyDescent="0.25">
      <c r="B23" s="12"/>
      <c r="C23" s="59"/>
      <c r="D23" s="34" t="s">
        <v>90</v>
      </c>
      <c r="E23" s="39">
        <f>SUM(E20:E22)</f>
        <v>1808</v>
      </c>
      <c r="F23" s="39">
        <f>SUM(F20:F22)</f>
        <v>2984</v>
      </c>
      <c r="G23" s="39">
        <f>SUM(G20:G22)</f>
        <v>123066</v>
      </c>
      <c r="H23" s="39">
        <f>SUM(H20:H22)</f>
        <v>101606</v>
      </c>
      <c r="I23" s="39">
        <f t="shared" si="1"/>
        <v>4792</v>
      </c>
      <c r="J23" s="39">
        <f t="shared" si="0"/>
        <v>224672</v>
      </c>
      <c r="K23" s="12"/>
    </row>
    <row r="24" spans="2:11" ht="15" customHeight="1" x14ac:dyDescent="0.25">
      <c r="B24" s="12"/>
      <c r="C24" s="59" t="s">
        <v>82</v>
      </c>
      <c r="D24" s="37" t="s">
        <v>57</v>
      </c>
      <c r="E24" s="38">
        <v>921</v>
      </c>
      <c r="F24" s="38">
        <v>1562</v>
      </c>
      <c r="G24" s="38">
        <v>8061</v>
      </c>
      <c r="H24" s="38">
        <v>11847</v>
      </c>
      <c r="I24" s="38">
        <f t="shared" si="1"/>
        <v>2483</v>
      </c>
      <c r="J24" s="38">
        <f t="shared" si="0"/>
        <v>19908</v>
      </c>
      <c r="K24" s="12"/>
    </row>
    <row r="25" spans="2:11" ht="19.5" x14ac:dyDescent="0.25">
      <c r="B25" s="12"/>
      <c r="C25" s="59"/>
      <c r="D25" s="37" t="s">
        <v>59</v>
      </c>
      <c r="E25" s="38">
        <v>157</v>
      </c>
      <c r="F25" s="38">
        <v>387</v>
      </c>
      <c r="G25" s="38">
        <v>14189</v>
      </c>
      <c r="H25" s="38">
        <v>13493</v>
      </c>
      <c r="I25" s="38">
        <f t="shared" si="1"/>
        <v>544</v>
      </c>
      <c r="J25" s="38">
        <f t="shared" si="0"/>
        <v>27682</v>
      </c>
      <c r="K25" s="12"/>
    </row>
    <row r="26" spans="2:11" ht="19.5" x14ac:dyDescent="0.25">
      <c r="B26" s="12"/>
      <c r="C26" s="59"/>
      <c r="D26" s="37" t="s">
        <v>60</v>
      </c>
      <c r="E26" s="38">
        <v>616</v>
      </c>
      <c r="F26" s="38">
        <v>820</v>
      </c>
      <c r="G26" s="38">
        <v>10633</v>
      </c>
      <c r="H26" s="38">
        <v>8582</v>
      </c>
      <c r="I26" s="38">
        <f t="shared" si="1"/>
        <v>1436</v>
      </c>
      <c r="J26" s="38">
        <f t="shared" si="0"/>
        <v>19215</v>
      </c>
      <c r="K26" s="12"/>
    </row>
    <row r="27" spans="2:11" ht="19.5" x14ac:dyDescent="0.25">
      <c r="B27" s="12"/>
      <c r="C27" s="59"/>
      <c r="D27" s="37" t="s">
        <v>58</v>
      </c>
      <c r="E27" s="38">
        <v>433</v>
      </c>
      <c r="F27" s="38">
        <v>594</v>
      </c>
      <c r="G27" s="38">
        <v>2769</v>
      </c>
      <c r="H27" s="38">
        <v>2050</v>
      </c>
      <c r="I27" s="38">
        <f t="shared" si="1"/>
        <v>1027</v>
      </c>
      <c r="J27" s="38">
        <f t="shared" si="0"/>
        <v>4819</v>
      </c>
      <c r="K27" s="12"/>
    </row>
    <row r="28" spans="2:11" ht="19.5" x14ac:dyDescent="0.25">
      <c r="B28" s="12"/>
      <c r="C28" s="59"/>
      <c r="D28" s="34" t="s">
        <v>91</v>
      </c>
      <c r="E28" s="39">
        <f>SUM(E24:E27)</f>
        <v>2127</v>
      </c>
      <c r="F28" s="39">
        <f>SUM(F24:F27)</f>
        <v>3363</v>
      </c>
      <c r="G28" s="39">
        <f>SUM(G24:G27)</f>
        <v>35652</v>
      </c>
      <c r="H28" s="39">
        <f>SUM(H24:H27)</f>
        <v>35972</v>
      </c>
      <c r="I28" s="39">
        <f t="shared" si="1"/>
        <v>5490</v>
      </c>
      <c r="J28" s="39">
        <f t="shared" si="0"/>
        <v>71624</v>
      </c>
      <c r="K28" s="12"/>
    </row>
    <row r="29" spans="2:11" ht="15" customHeight="1" x14ac:dyDescent="0.25">
      <c r="B29" s="12"/>
      <c r="C29" s="59" t="s">
        <v>83</v>
      </c>
      <c r="D29" s="37" t="s">
        <v>61</v>
      </c>
      <c r="E29" s="38">
        <v>188</v>
      </c>
      <c r="F29" s="38">
        <v>219</v>
      </c>
      <c r="G29" s="38">
        <v>13810</v>
      </c>
      <c r="H29" s="38">
        <v>6404</v>
      </c>
      <c r="I29" s="38">
        <f t="shared" si="1"/>
        <v>407</v>
      </c>
      <c r="J29" s="38">
        <f t="shared" si="0"/>
        <v>20214</v>
      </c>
      <c r="K29" s="12"/>
    </row>
    <row r="30" spans="2:11" ht="19.5" x14ac:dyDescent="0.25">
      <c r="B30" s="12"/>
      <c r="C30" s="59"/>
      <c r="D30" s="37" t="s">
        <v>130</v>
      </c>
      <c r="E30" s="38">
        <v>155</v>
      </c>
      <c r="F30" s="38">
        <v>273</v>
      </c>
      <c r="G30" s="38">
        <v>4265</v>
      </c>
      <c r="H30" s="38">
        <v>3816</v>
      </c>
      <c r="I30" s="38">
        <f t="shared" si="1"/>
        <v>428</v>
      </c>
      <c r="J30" s="38">
        <f t="shared" si="0"/>
        <v>8081</v>
      </c>
      <c r="K30" s="12"/>
    </row>
    <row r="31" spans="2:11" ht="19.5" x14ac:dyDescent="0.25">
      <c r="B31" s="12"/>
      <c r="C31" s="59"/>
      <c r="D31" s="37" t="s">
        <v>62</v>
      </c>
      <c r="E31" s="38">
        <v>374</v>
      </c>
      <c r="F31" s="38">
        <v>409</v>
      </c>
      <c r="G31" s="38">
        <v>3821</v>
      </c>
      <c r="H31" s="38">
        <v>2102</v>
      </c>
      <c r="I31" s="38">
        <f t="shared" si="1"/>
        <v>783</v>
      </c>
      <c r="J31" s="38">
        <f t="shared" si="0"/>
        <v>5923</v>
      </c>
      <c r="K31" s="12"/>
    </row>
    <row r="32" spans="2:11" ht="19.5" x14ac:dyDescent="0.25">
      <c r="B32" s="12"/>
      <c r="C32" s="59"/>
      <c r="D32" s="37" t="s">
        <v>63</v>
      </c>
      <c r="E32" s="38">
        <v>219</v>
      </c>
      <c r="F32" s="38">
        <v>309</v>
      </c>
      <c r="G32" s="38">
        <v>8663</v>
      </c>
      <c r="H32" s="38">
        <v>9423</v>
      </c>
      <c r="I32" s="38">
        <f t="shared" si="1"/>
        <v>528</v>
      </c>
      <c r="J32" s="38">
        <f t="shared" si="0"/>
        <v>18086</v>
      </c>
      <c r="K32" s="12"/>
    </row>
    <row r="33" spans="2:11" ht="19.5" x14ac:dyDescent="0.25">
      <c r="B33" s="12"/>
      <c r="C33" s="59"/>
      <c r="D33" s="34" t="s">
        <v>92</v>
      </c>
      <c r="E33" s="39">
        <f>SUM(E29:E32)</f>
        <v>936</v>
      </c>
      <c r="F33" s="39">
        <f>SUM(F29:F32)</f>
        <v>1210</v>
      </c>
      <c r="G33" s="39">
        <f>SUM(G29:G32)</f>
        <v>30559</v>
      </c>
      <c r="H33" s="39">
        <f>SUM(H29:H32)</f>
        <v>21745</v>
      </c>
      <c r="I33" s="39">
        <f t="shared" si="1"/>
        <v>2146</v>
      </c>
      <c r="J33" s="39">
        <f t="shared" si="0"/>
        <v>52304</v>
      </c>
      <c r="K33" s="12"/>
    </row>
    <row r="34" spans="2:11" ht="15" customHeight="1" x14ac:dyDescent="0.25">
      <c r="B34" s="12"/>
      <c r="C34" s="59" t="s">
        <v>84</v>
      </c>
      <c r="D34" s="37" t="s">
        <v>65</v>
      </c>
      <c r="E34" s="38">
        <v>288</v>
      </c>
      <c r="F34" s="38">
        <v>470</v>
      </c>
      <c r="G34" s="38">
        <v>13608</v>
      </c>
      <c r="H34" s="38">
        <v>16756</v>
      </c>
      <c r="I34" s="38">
        <f t="shared" si="1"/>
        <v>758</v>
      </c>
      <c r="J34" s="38">
        <f t="shared" si="0"/>
        <v>30364</v>
      </c>
      <c r="K34" s="12"/>
    </row>
    <row r="35" spans="2:11" ht="19.5" x14ac:dyDescent="0.25">
      <c r="B35" s="12"/>
      <c r="C35" s="59"/>
      <c r="D35" s="37" t="s">
        <v>64</v>
      </c>
      <c r="E35" s="38">
        <v>776</v>
      </c>
      <c r="F35" s="38">
        <v>1450</v>
      </c>
      <c r="G35" s="38">
        <v>9465</v>
      </c>
      <c r="H35" s="38">
        <v>12464</v>
      </c>
      <c r="I35" s="38">
        <f t="shared" si="1"/>
        <v>2226</v>
      </c>
      <c r="J35" s="38">
        <f t="shared" si="0"/>
        <v>21929</v>
      </c>
      <c r="K35" s="12"/>
    </row>
    <row r="36" spans="2:11" ht="19.5" x14ac:dyDescent="0.25">
      <c r="B36" s="12"/>
      <c r="C36" s="59"/>
      <c r="D36" s="37" t="s">
        <v>66</v>
      </c>
      <c r="E36" s="38">
        <v>242</v>
      </c>
      <c r="F36" s="38">
        <v>344</v>
      </c>
      <c r="G36" s="38">
        <v>8305</v>
      </c>
      <c r="H36" s="38">
        <v>6686</v>
      </c>
      <c r="I36" s="38">
        <f t="shared" si="1"/>
        <v>586</v>
      </c>
      <c r="J36" s="38">
        <f t="shared" si="0"/>
        <v>14991</v>
      </c>
      <c r="K36" s="12"/>
    </row>
    <row r="37" spans="2:11" ht="19.5" x14ac:dyDescent="0.25">
      <c r="B37" s="12"/>
      <c r="C37" s="59"/>
      <c r="D37" s="34" t="s">
        <v>93</v>
      </c>
      <c r="E37" s="39">
        <f>SUM(E34:E36)</f>
        <v>1306</v>
      </c>
      <c r="F37" s="39">
        <f>SUM(F34:F36)</f>
        <v>2264</v>
      </c>
      <c r="G37" s="39">
        <f>SUM(G34:G36)</f>
        <v>31378</v>
      </c>
      <c r="H37" s="39">
        <f>SUM(H34:H36)</f>
        <v>35906</v>
      </c>
      <c r="I37" s="39">
        <f t="shared" si="1"/>
        <v>3570</v>
      </c>
      <c r="J37" s="39">
        <f t="shared" si="0"/>
        <v>67284</v>
      </c>
      <c r="K37" s="12"/>
    </row>
    <row r="38" spans="2:11" ht="15" customHeight="1" x14ac:dyDescent="0.25">
      <c r="B38" s="12"/>
      <c r="C38" s="59" t="s">
        <v>85</v>
      </c>
      <c r="D38" s="37" t="s">
        <v>68</v>
      </c>
      <c r="E38" s="38">
        <v>297</v>
      </c>
      <c r="F38" s="38">
        <v>380</v>
      </c>
      <c r="G38" s="38">
        <v>23378</v>
      </c>
      <c r="H38" s="38">
        <v>24826</v>
      </c>
      <c r="I38" s="38">
        <f t="shared" si="1"/>
        <v>677</v>
      </c>
      <c r="J38" s="38">
        <f t="shared" si="0"/>
        <v>48204</v>
      </c>
      <c r="K38" s="12"/>
    </row>
    <row r="39" spans="2:11" ht="19.5" x14ac:dyDescent="0.25">
      <c r="B39" s="12"/>
      <c r="C39" s="59"/>
      <c r="D39" s="37" t="s">
        <v>67</v>
      </c>
      <c r="E39" s="38">
        <v>179</v>
      </c>
      <c r="F39" s="38">
        <v>361</v>
      </c>
      <c r="G39" s="38">
        <v>15214</v>
      </c>
      <c r="H39" s="38">
        <v>8537</v>
      </c>
      <c r="I39" s="38">
        <f t="shared" si="1"/>
        <v>540</v>
      </c>
      <c r="J39" s="38">
        <f t="shared" si="0"/>
        <v>23751</v>
      </c>
      <c r="K39" s="12"/>
    </row>
    <row r="40" spans="2:11" ht="19.5" x14ac:dyDescent="0.25">
      <c r="B40" s="12"/>
      <c r="C40" s="59"/>
      <c r="D40" s="37" t="s">
        <v>69</v>
      </c>
      <c r="E40" s="38">
        <v>182</v>
      </c>
      <c r="F40" s="38">
        <v>320</v>
      </c>
      <c r="G40" s="38">
        <v>6965</v>
      </c>
      <c r="H40" s="38">
        <v>10009</v>
      </c>
      <c r="I40" s="38">
        <f t="shared" si="1"/>
        <v>502</v>
      </c>
      <c r="J40" s="38">
        <f t="shared" si="0"/>
        <v>16974</v>
      </c>
      <c r="K40" s="12"/>
    </row>
    <row r="41" spans="2:11" ht="19.5" x14ac:dyDescent="0.25">
      <c r="B41" s="12"/>
      <c r="C41" s="59"/>
      <c r="D41" s="37" t="s">
        <v>70</v>
      </c>
      <c r="E41" s="38">
        <v>64</v>
      </c>
      <c r="F41" s="38">
        <v>82</v>
      </c>
      <c r="G41" s="38">
        <v>260</v>
      </c>
      <c r="H41" s="38">
        <v>422</v>
      </c>
      <c r="I41" s="38">
        <f t="shared" si="1"/>
        <v>146</v>
      </c>
      <c r="J41" s="38">
        <f t="shared" si="0"/>
        <v>682</v>
      </c>
      <c r="K41" s="12"/>
    </row>
    <row r="42" spans="2:11" ht="19.5" x14ac:dyDescent="0.25">
      <c r="B42" s="12"/>
      <c r="C42" s="59"/>
      <c r="D42" s="34" t="s">
        <v>94</v>
      </c>
      <c r="E42" s="39">
        <f>SUM(E38:E41)</f>
        <v>722</v>
      </c>
      <c r="F42" s="39">
        <f>SUM(F38:F41)</f>
        <v>1143</v>
      </c>
      <c r="G42" s="39">
        <f>SUM(G38:G41)</f>
        <v>45817</v>
      </c>
      <c r="H42" s="39">
        <f>SUM(H38:H41)</f>
        <v>43794</v>
      </c>
      <c r="I42" s="39">
        <f t="shared" si="1"/>
        <v>1865</v>
      </c>
      <c r="J42" s="39">
        <f t="shared" si="0"/>
        <v>89611</v>
      </c>
      <c r="K42" s="12"/>
    </row>
    <row r="43" spans="2:11" ht="15" customHeight="1" x14ac:dyDescent="0.25">
      <c r="B43" s="12"/>
      <c r="C43" s="59" t="s">
        <v>86</v>
      </c>
      <c r="D43" s="37" t="s">
        <v>71</v>
      </c>
      <c r="E43" s="38">
        <v>750</v>
      </c>
      <c r="F43" s="38">
        <v>966</v>
      </c>
      <c r="G43" s="38">
        <v>15952</v>
      </c>
      <c r="H43" s="38">
        <v>11807</v>
      </c>
      <c r="I43" s="38">
        <f t="shared" si="1"/>
        <v>1716</v>
      </c>
      <c r="J43" s="38">
        <f t="shared" si="0"/>
        <v>27759</v>
      </c>
      <c r="K43" s="12"/>
    </row>
    <row r="44" spans="2:11" ht="19.5" x14ac:dyDescent="0.25">
      <c r="B44" s="12"/>
      <c r="C44" s="59"/>
      <c r="D44" s="37" t="s">
        <v>73</v>
      </c>
      <c r="E44" s="38">
        <v>247</v>
      </c>
      <c r="F44" s="38">
        <v>274</v>
      </c>
      <c r="G44" s="38">
        <v>18353</v>
      </c>
      <c r="H44" s="38">
        <v>11525</v>
      </c>
      <c r="I44" s="38">
        <f t="shared" si="1"/>
        <v>521</v>
      </c>
      <c r="J44" s="38">
        <f t="shared" si="0"/>
        <v>29878</v>
      </c>
      <c r="K44" s="12"/>
    </row>
    <row r="45" spans="2:11" ht="19.5" x14ac:dyDescent="0.25">
      <c r="B45" s="12"/>
      <c r="C45" s="59"/>
      <c r="D45" s="37" t="s">
        <v>72</v>
      </c>
      <c r="E45" s="38">
        <v>932</v>
      </c>
      <c r="F45" s="38">
        <v>1127</v>
      </c>
      <c r="G45" s="38">
        <v>56413</v>
      </c>
      <c r="H45" s="38">
        <v>28989</v>
      </c>
      <c r="I45" s="38">
        <f t="shared" si="1"/>
        <v>2059</v>
      </c>
      <c r="J45" s="38">
        <f t="shared" si="0"/>
        <v>85402</v>
      </c>
      <c r="K45" s="12"/>
    </row>
    <row r="46" spans="2:11" ht="19.5" x14ac:dyDescent="0.25">
      <c r="B46" s="12"/>
      <c r="C46" s="59"/>
      <c r="D46" s="34" t="s">
        <v>95</v>
      </c>
      <c r="E46" s="39">
        <f>SUM(E43:E45)</f>
        <v>1929</v>
      </c>
      <c r="F46" s="39">
        <f>SUM(F43:F45)</f>
        <v>2367</v>
      </c>
      <c r="G46" s="39">
        <f>SUM(G43:G45)</f>
        <v>90718</v>
      </c>
      <c r="H46" s="39">
        <f>SUM(H43:H45)</f>
        <v>52321</v>
      </c>
      <c r="I46" s="39">
        <f t="shared" si="1"/>
        <v>4296</v>
      </c>
      <c r="J46" s="39">
        <f t="shared" si="0"/>
        <v>143039</v>
      </c>
      <c r="K46" s="12"/>
    </row>
    <row r="47" spans="2:11" ht="19.5" x14ac:dyDescent="0.25">
      <c r="B47" s="12"/>
      <c r="C47" s="59" t="s">
        <v>87</v>
      </c>
      <c r="D47" s="37" t="s">
        <v>74</v>
      </c>
      <c r="E47" s="38">
        <v>114</v>
      </c>
      <c r="F47" s="38">
        <v>185</v>
      </c>
      <c r="G47" s="38">
        <v>1062</v>
      </c>
      <c r="H47" s="38">
        <v>513</v>
      </c>
      <c r="I47" s="38">
        <f t="shared" si="1"/>
        <v>299</v>
      </c>
      <c r="J47" s="38">
        <f t="shared" si="0"/>
        <v>1575</v>
      </c>
      <c r="K47" s="12"/>
    </row>
    <row r="48" spans="2:11" ht="19.5" x14ac:dyDescent="0.25">
      <c r="B48" s="12"/>
      <c r="C48" s="59"/>
      <c r="D48" s="37" t="s">
        <v>76</v>
      </c>
      <c r="E48" s="38">
        <v>275</v>
      </c>
      <c r="F48" s="38">
        <v>393</v>
      </c>
      <c r="G48" s="38">
        <v>30671</v>
      </c>
      <c r="H48" s="38">
        <v>48624</v>
      </c>
      <c r="I48" s="38">
        <f t="shared" si="1"/>
        <v>668</v>
      </c>
      <c r="J48" s="38">
        <f t="shared" si="0"/>
        <v>79295</v>
      </c>
      <c r="K48" s="12"/>
    </row>
    <row r="49" spans="2:12" ht="19.5" x14ac:dyDescent="0.25">
      <c r="B49" s="12"/>
      <c r="C49" s="59"/>
      <c r="D49" s="37" t="s">
        <v>75</v>
      </c>
      <c r="E49" s="38">
        <v>206</v>
      </c>
      <c r="F49" s="38">
        <v>459</v>
      </c>
      <c r="G49" s="38">
        <v>45612</v>
      </c>
      <c r="H49" s="38">
        <v>32036</v>
      </c>
      <c r="I49" s="38">
        <f t="shared" si="1"/>
        <v>665</v>
      </c>
      <c r="J49" s="38">
        <f t="shared" si="0"/>
        <v>77648</v>
      </c>
      <c r="K49" s="12"/>
    </row>
    <row r="50" spans="2:12" ht="19.5" x14ac:dyDescent="0.25">
      <c r="B50" s="12"/>
      <c r="C50" s="59"/>
      <c r="D50" s="34" t="s">
        <v>96</v>
      </c>
      <c r="E50" s="39">
        <f>SUM(E47:E49)</f>
        <v>595</v>
      </c>
      <c r="F50" s="39">
        <f>SUM(F47:F49)</f>
        <v>1037</v>
      </c>
      <c r="G50" s="39">
        <f>SUM(G47:G49)</f>
        <v>77345</v>
      </c>
      <c r="H50" s="39">
        <f>SUM(H47:H49)</f>
        <v>81173</v>
      </c>
      <c r="I50" s="39">
        <f t="shared" si="1"/>
        <v>1632</v>
      </c>
      <c r="J50" s="39">
        <f t="shared" si="0"/>
        <v>158518</v>
      </c>
      <c r="K50" s="12"/>
    </row>
    <row r="51" spans="2:12" ht="15" customHeight="1" x14ac:dyDescent="0.25">
      <c r="B51" s="12"/>
      <c r="C51" s="59" t="s">
        <v>97</v>
      </c>
      <c r="D51" s="37" t="s">
        <v>79</v>
      </c>
      <c r="E51" s="38">
        <v>343</v>
      </c>
      <c r="F51" s="38">
        <v>407</v>
      </c>
      <c r="G51" s="38">
        <v>4988</v>
      </c>
      <c r="H51" s="38">
        <v>3578</v>
      </c>
      <c r="I51" s="38">
        <f t="shared" si="1"/>
        <v>750</v>
      </c>
      <c r="J51" s="38">
        <f t="shared" si="0"/>
        <v>8566</v>
      </c>
      <c r="K51" s="12"/>
      <c r="L51" s="5"/>
    </row>
    <row r="52" spans="2:12" ht="19.5" x14ac:dyDescent="0.25">
      <c r="B52" s="12"/>
      <c r="C52" s="59"/>
      <c r="D52" s="37" t="s">
        <v>78</v>
      </c>
      <c r="E52" s="38">
        <v>490</v>
      </c>
      <c r="F52" s="38">
        <v>630</v>
      </c>
      <c r="G52" s="38">
        <v>11490</v>
      </c>
      <c r="H52" s="38">
        <v>11275</v>
      </c>
      <c r="I52" s="38">
        <f t="shared" si="1"/>
        <v>1120</v>
      </c>
      <c r="J52" s="38">
        <f t="shared" si="0"/>
        <v>22765</v>
      </c>
      <c r="K52" s="12"/>
    </row>
    <row r="53" spans="2:12" ht="19.5" x14ac:dyDescent="0.25">
      <c r="B53" s="12"/>
      <c r="C53" s="59"/>
      <c r="D53" s="37" t="s">
        <v>77</v>
      </c>
      <c r="E53" s="38">
        <v>203</v>
      </c>
      <c r="F53" s="38">
        <v>418</v>
      </c>
      <c r="G53" s="38">
        <v>26239</v>
      </c>
      <c r="H53" s="38">
        <v>43485</v>
      </c>
      <c r="I53" s="38">
        <f t="shared" si="1"/>
        <v>621</v>
      </c>
      <c r="J53" s="38">
        <f t="shared" si="0"/>
        <v>69724</v>
      </c>
      <c r="K53" s="12"/>
    </row>
    <row r="54" spans="2:12" ht="19.5" x14ac:dyDescent="0.25">
      <c r="B54" s="12"/>
      <c r="C54" s="59"/>
      <c r="D54" s="34" t="s">
        <v>98</v>
      </c>
      <c r="E54" s="39">
        <f>SUM(E51:E53)</f>
        <v>1036</v>
      </c>
      <c r="F54" s="39">
        <f>SUM(F51:F53)</f>
        <v>1455</v>
      </c>
      <c r="G54" s="39">
        <f>SUM(G51:G53)</f>
        <v>42717</v>
      </c>
      <c r="H54" s="39">
        <f>SUM(H51:H53)</f>
        <v>58338</v>
      </c>
      <c r="I54" s="39">
        <f t="shared" si="1"/>
        <v>2491</v>
      </c>
      <c r="J54" s="39">
        <f t="shared" si="0"/>
        <v>101055</v>
      </c>
      <c r="K54" s="12"/>
    </row>
    <row r="55" spans="2:12" ht="15" customHeight="1" x14ac:dyDescent="0.25">
      <c r="B55" s="12"/>
      <c r="C55" s="59" t="s">
        <v>88</v>
      </c>
      <c r="D55" s="37" t="s">
        <v>129</v>
      </c>
      <c r="E55" s="38">
        <v>1116</v>
      </c>
      <c r="F55" s="38">
        <v>1939</v>
      </c>
      <c r="G55" s="38">
        <v>93161</v>
      </c>
      <c r="H55" s="38">
        <v>82753</v>
      </c>
      <c r="I55" s="38">
        <f t="shared" si="1"/>
        <v>3055</v>
      </c>
      <c r="J55" s="38">
        <f t="shared" si="0"/>
        <v>175914</v>
      </c>
      <c r="K55" s="12"/>
    </row>
    <row r="56" spans="2:12" ht="19.5" x14ac:dyDescent="0.25">
      <c r="B56" s="12"/>
      <c r="C56" s="59"/>
      <c r="D56" s="37" t="s">
        <v>80</v>
      </c>
      <c r="E56" s="38">
        <v>5431</v>
      </c>
      <c r="F56" s="38">
        <v>8227</v>
      </c>
      <c r="G56" s="38">
        <v>247599</v>
      </c>
      <c r="H56" s="38">
        <v>305803</v>
      </c>
      <c r="I56" s="38">
        <f t="shared" si="1"/>
        <v>13658</v>
      </c>
      <c r="J56" s="38">
        <f t="shared" si="0"/>
        <v>553402</v>
      </c>
      <c r="K56" s="12"/>
    </row>
    <row r="57" spans="2:12" ht="19.5" x14ac:dyDescent="0.25">
      <c r="B57" s="12"/>
      <c r="C57" s="59"/>
      <c r="D57" s="34" t="s">
        <v>99</v>
      </c>
      <c r="E57" s="39">
        <f>SUM(E55:E56)</f>
        <v>6547</v>
      </c>
      <c r="F57" s="39">
        <f>SUM(F55:F56)</f>
        <v>10166</v>
      </c>
      <c r="G57" s="39">
        <f>SUM(G55:G56)</f>
        <v>340760</v>
      </c>
      <c r="H57" s="39">
        <f>SUM(H55:H56)</f>
        <v>388556</v>
      </c>
      <c r="I57" s="39">
        <f t="shared" si="1"/>
        <v>16713</v>
      </c>
      <c r="J57" s="39">
        <f t="shared" si="0"/>
        <v>729316</v>
      </c>
      <c r="K57" s="12"/>
    </row>
    <row r="58" spans="2:12" ht="19.5" x14ac:dyDescent="0.4">
      <c r="B58" s="12"/>
      <c r="C58" s="61" t="s">
        <v>102</v>
      </c>
      <c r="D58" s="61"/>
      <c r="E58" s="41">
        <f>E19+E23+E28+E33+E37+E42+E46+E50+E54+E57</f>
        <v>19513</v>
      </c>
      <c r="F58" s="41">
        <f>F19+F23+F28+F33+F37+F42+F46+F50+F54+F57</f>
        <v>29833</v>
      </c>
      <c r="G58" s="41">
        <f>G19+G23+G28+G33+G37+G42+G46+G50+G54+G57</f>
        <v>922013</v>
      </c>
      <c r="H58" s="41">
        <f t="shared" ref="H58" si="2">H19+H23+H28+H33+H37+H42+H46+H50+H54+H57</f>
        <v>1233809</v>
      </c>
      <c r="I58" s="41">
        <f>I19+I23+I28+I33+I37+I42+I46+I50+I54+I57</f>
        <v>49346</v>
      </c>
      <c r="J58" s="41">
        <f t="shared" ref="J58" si="3">J19+J23+J28+J33+J37+J42+J46+J50+J54+J57</f>
        <v>2155822</v>
      </c>
      <c r="K58" s="12"/>
    </row>
    <row r="59" spans="2:12" x14ac:dyDescent="0.25"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2:12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2:12" x14ac:dyDescent="0.25"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3" spans="2:12" x14ac:dyDescent="0.25">
      <c r="J63" s="2"/>
    </row>
    <row r="64" spans="2:12" x14ac:dyDescent="0.25">
      <c r="J64" s="2"/>
    </row>
  </sheetData>
  <sheetProtection algorithmName="SHA-512" hashValue="es8YER8dxXb5oEC1pATHXcf6ZcdShogL+i7MAqvf9tbdQNTnMzdjWn3LbUnfJI5kdCTY7Th7SrYnk/0OXQBAjQ==" saltValue="DhREeUi8YNDUmlU6BSIR0Q==" spinCount="100000" sheet="1" objects="1" scenarios="1"/>
  <mergeCells count="19">
    <mergeCell ref="C12:J12"/>
    <mergeCell ref="C13:J13"/>
    <mergeCell ref="J14:J15"/>
    <mergeCell ref="I14:I15"/>
    <mergeCell ref="C58:D58"/>
    <mergeCell ref="G14:H14"/>
    <mergeCell ref="C43:C46"/>
    <mergeCell ref="C47:C50"/>
    <mergeCell ref="C51:C54"/>
    <mergeCell ref="C55:C57"/>
    <mergeCell ref="E14:F14"/>
    <mergeCell ref="D14:D15"/>
    <mergeCell ref="C14:C15"/>
    <mergeCell ref="C16:C19"/>
    <mergeCell ref="C24:C28"/>
    <mergeCell ref="C29:C33"/>
    <mergeCell ref="C34:C37"/>
    <mergeCell ref="C38:C42"/>
    <mergeCell ref="C20:C2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9F25-636D-4F4D-B973-01611B8D1ACE}">
  <dimension ref="A3:I34"/>
  <sheetViews>
    <sheetView tabSelected="1" zoomScaleNormal="100" workbookViewId="0">
      <selection activeCell="L9" sqref="L9"/>
    </sheetView>
  </sheetViews>
  <sheetFormatPr baseColWidth="10" defaultRowHeight="15" x14ac:dyDescent="0.25"/>
  <cols>
    <col min="2" max="2" width="25" bestFit="1" customWidth="1"/>
    <col min="3" max="3" width="15.7109375" bestFit="1" customWidth="1"/>
    <col min="4" max="4" width="11.140625" bestFit="1" customWidth="1"/>
  </cols>
  <sheetData>
    <row r="3" spans="1:9" ht="21" x14ac:dyDescent="0.25">
      <c r="A3" s="5"/>
      <c r="B3" s="64" t="s">
        <v>119</v>
      </c>
      <c r="C3" s="64"/>
      <c r="D3" s="64"/>
      <c r="E3" s="12"/>
      <c r="F3" s="5"/>
    </row>
    <row r="4" spans="1:9" ht="20.25" x14ac:dyDescent="0.4">
      <c r="A4" s="5"/>
      <c r="B4" s="66" t="s">
        <v>131</v>
      </c>
      <c r="C4" s="66"/>
      <c r="D4" s="66"/>
      <c r="E4" s="12"/>
      <c r="F4" s="5"/>
    </row>
    <row r="5" spans="1:9" ht="39" x14ac:dyDescent="0.25">
      <c r="A5" s="5"/>
      <c r="B5" s="21" t="s">
        <v>115</v>
      </c>
      <c r="C5" s="21" t="s">
        <v>103</v>
      </c>
      <c r="D5" s="21" t="s">
        <v>117</v>
      </c>
      <c r="E5" s="12"/>
      <c r="G5" s="5"/>
      <c r="H5" s="5"/>
      <c r="I5" s="6"/>
    </row>
    <row r="6" spans="1:9" ht="19.5" x14ac:dyDescent="0.4">
      <c r="A6" s="5"/>
      <c r="B6" s="42" t="s">
        <v>88</v>
      </c>
      <c r="C6" s="43">
        <v>16713</v>
      </c>
      <c r="D6" s="44">
        <f>C6/C16</f>
        <v>0.33869006606411867</v>
      </c>
      <c r="E6" s="12"/>
    </row>
    <row r="7" spans="1:9" ht="19.5" x14ac:dyDescent="0.4">
      <c r="A7" s="5"/>
      <c r="B7" s="42" t="s">
        <v>53</v>
      </c>
      <c r="C7" s="43">
        <v>6351</v>
      </c>
      <c r="D7" s="44">
        <f>C7/$C$16</f>
        <v>0.12870344100838974</v>
      </c>
      <c r="E7" s="12"/>
    </row>
    <row r="8" spans="1:9" ht="19.5" x14ac:dyDescent="0.4">
      <c r="A8" s="5"/>
      <c r="B8" s="42" t="s">
        <v>82</v>
      </c>
      <c r="C8" s="43">
        <v>5490</v>
      </c>
      <c r="D8" s="44">
        <f t="shared" ref="D8:D15" si="0">C8/$C$16</f>
        <v>0.11125521825477243</v>
      </c>
      <c r="E8" s="12"/>
    </row>
    <row r="9" spans="1:9" ht="19.5" x14ac:dyDescent="0.4">
      <c r="A9" s="5"/>
      <c r="B9" s="42" t="s">
        <v>81</v>
      </c>
      <c r="C9" s="43">
        <v>4792</v>
      </c>
      <c r="D9" s="44">
        <f t="shared" si="0"/>
        <v>9.7110201434766744E-2</v>
      </c>
      <c r="E9" s="12"/>
    </row>
    <row r="10" spans="1:9" ht="19.5" x14ac:dyDescent="0.4">
      <c r="A10" s="5"/>
      <c r="B10" s="42" t="s">
        <v>86</v>
      </c>
      <c r="C10" s="43">
        <v>4296</v>
      </c>
      <c r="D10" s="44">
        <f t="shared" si="0"/>
        <v>8.7058728164390226E-2</v>
      </c>
      <c r="E10" s="12"/>
    </row>
    <row r="11" spans="1:9" ht="19.5" x14ac:dyDescent="0.4">
      <c r="A11" s="5"/>
      <c r="B11" s="42" t="s">
        <v>84</v>
      </c>
      <c r="C11" s="43">
        <v>3570</v>
      </c>
      <c r="D11" s="44">
        <f t="shared" si="0"/>
        <v>7.2346289466218128E-2</v>
      </c>
      <c r="E11" s="12"/>
    </row>
    <row r="12" spans="1:9" ht="19.5" x14ac:dyDescent="0.4">
      <c r="A12" s="5"/>
      <c r="B12" s="42" t="s">
        <v>97</v>
      </c>
      <c r="C12" s="43">
        <v>2491</v>
      </c>
      <c r="D12" s="44">
        <f t="shared" si="0"/>
        <v>5.0480282089733715E-2</v>
      </c>
      <c r="E12" s="12"/>
    </row>
    <row r="13" spans="1:9" ht="19.5" x14ac:dyDescent="0.4">
      <c r="B13" s="42" t="s">
        <v>83</v>
      </c>
      <c r="C13" s="43">
        <v>2146</v>
      </c>
      <c r="D13" s="44">
        <f t="shared" si="0"/>
        <v>4.3488833948040366E-2</v>
      </c>
      <c r="E13" s="12"/>
    </row>
    <row r="14" spans="1:9" ht="19.5" x14ac:dyDescent="0.4">
      <c r="A14" s="5"/>
      <c r="B14" s="37" t="s">
        <v>85</v>
      </c>
      <c r="C14" s="43">
        <v>1865</v>
      </c>
      <c r="D14" s="44">
        <f t="shared" si="0"/>
        <v>3.779435009929883E-2</v>
      </c>
      <c r="E14" s="12"/>
    </row>
    <row r="15" spans="1:9" ht="19.5" x14ac:dyDescent="0.4">
      <c r="B15" s="42" t="s">
        <v>87</v>
      </c>
      <c r="C15" s="43">
        <v>1632</v>
      </c>
      <c r="D15" s="44">
        <f t="shared" si="0"/>
        <v>3.3072589470271148E-2</v>
      </c>
      <c r="E15" s="12"/>
    </row>
    <row r="16" spans="1:9" ht="20.25" x14ac:dyDescent="0.25">
      <c r="B16" s="45" t="s">
        <v>107</v>
      </c>
      <c r="C16" s="19">
        <f>SUM(C6:C15)</f>
        <v>49346</v>
      </c>
      <c r="D16" s="46">
        <f>SUM(D6:D15)</f>
        <v>1.0000000000000002</v>
      </c>
      <c r="E16" s="12"/>
    </row>
    <row r="17" spans="2:7" x14ac:dyDescent="0.25">
      <c r="B17" s="12"/>
      <c r="C17" s="12"/>
      <c r="D17" s="12"/>
      <c r="E17" s="12"/>
    </row>
    <row r="18" spans="2:7" x14ac:dyDescent="0.25">
      <c r="B18" s="12"/>
      <c r="C18" s="12"/>
      <c r="D18" s="12"/>
      <c r="E18" s="12"/>
    </row>
    <row r="19" spans="2:7" x14ac:dyDescent="0.25">
      <c r="B19" s="12"/>
      <c r="C19" s="12"/>
      <c r="D19" s="12"/>
      <c r="E19" s="12"/>
    </row>
    <row r="20" spans="2:7" ht="21" x14ac:dyDescent="0.4">
      <c r="B20" s="65" t="s">
        <v>118</v>
      </c>
      <c r="C20" s="65"/>
      <c r="D20" s="65"/>
      <c r="E20" s="12"/>
    </row>
    <row r="21" spans="2:7" ht="20.25" x14ac:dyDescent="0.4">
      <c r="B21" s="66" t="s">
        <v>131</v>
      </c>
      <c r="C21" s="66"/>
      <c r="D21" s="66"/>
      <c r="E21" s="12"/>
    </row>
    <row r="22" spans="2:7" ht="39" x14ac:dyDescent="0.25">
      <c r="B22" s="21" t="s">
        <v>115</v>
      </c>
      <c r="C22" s="21" t="s">
        <v>105</v>
      </c>
      <c r="D22" s="21" t="s">
        <v>117</v>
      </c>
      <c r="E22" s="12"/>
      <c r="G22" s="5"/>
    </row>
    <row r="23" spans="2:7" ht="19.5" x14ac:dyDescent="0.4">
      <c r="B23" s="42" t="s">
        <v>88</v>
      </c>
      <c r="C23" s="43">
        <v>729316</v>
      </c>
      <c r="D23" s="44">
        <f>C23/$C$33</f>
        <v>0.33830065747543164</v>
      </c>
      <c r="E23" s="12"/>
    </row>
    <row r="24" spans="2:7" ht="19.5" x14ac:dyDescent="0.4">
      <c r="B24" s="42" t="s">
        <v>53</v>
      </c>
      <c r="C24" s="43">
        <v>518399</v>
      </c>
      <c r="D24" s="44">
        <f t="shared" ref="D24:D32" si="1">C24/$C$33</f>
        <v>0.24046465802835298</v>
      </c>
      <c r="E24" s="12"/>
    </row>
    <row r="25" spans="2:7" ht="19.5" x14ac:dyDescent="0.4">
      <c r="B25" s="42" t="s">
        <v>81</v>
      </c>
      <c r="C25" s="43">
        <v>224672</v>
      </c>
      <c r="D25" s="44">
        <f t="shared" si="1"/>
        <v>0.10421639634441063</v>
      </c>
      <c r="E25" s="12"/>
    </row>
    <row r="26" spans="2:7" ht="19.5" x14ac:dyDescent="0.4">
      <c r="B26" s="42" t="s">
        <v>87</v>
      </c>
      <c r="C26" s="43">
        <v>158518</v>
      </c>
      <c r="D26" s="44">
        <f t="shared" si="1"/>
        <v>7.3530189412669505E-2</v>
      </c>
      <c r="E26" s="12"/>
    </row>
    <row r="27" spans="2:7" ht="19.5" x14ac:dyDescent="0.4">
      <c r="B27" s="42" t="s">
        <v>86</v>
      </c>
      <c r="C27" s="43">
        <v>143039</v>
      </c>
      <c r="D27" s="44">
        <f t="shared" si="1"/>
        <v>6.6350097549797704E-2</v>
      </c>
      <c r="E27" s="12"/>
    </row>
    <row r="28" spans="2:7" ht="19.5" x14ac:dyDescent="0.4">
      <c r="B28" s="42" t="s">
        <v>97</v>
      </c>
      <c r="C28" s="43">
        <v>101055</v>
      </c>
      <c r="D28" s="44">
        <f t="shared" si="1"/>
        <v>4.6875391382034323E-2</v>
      </c>
      <c r="E28" s="12"/>
    </row>
    <row r="29" spans="2:7" ht="19.5" x14ac:dyDescent="0.4">
      <c r="B29" s="42" t="s">
        <v>85</v>
      </c>
      <c r="C29" s="43">
        <v>89611</v>
      </c>
      <c r="D29" s="44">
        <f t="shared" si="1"/>
        <v>4.1566975381084337E-2</v>
      </c>
      <c r="E29" s="12"/>
    </row>
    <row r="30" spans="2:7" ht="19.5" x14ac:dyDescent="0.4">
      <c r="B30" s="42" t="s">
        <v>82</v>
      </c>
      <c r="C30" s="43">
        <v>71624</v>
      </c>
      <c r="D30" s="44">
        <f t="shared" si="1"/>
        <v>3.3223522164631404E-2</v>
      </c>
      <c r="E30" s="12"/>
    </row>
    <row r="31" spans="2:7" ht="19.5" x14ac:dyDescent="0.4">
      <c r="B31" s="37" t="s">
        <v>84</v>
      </c>
      <c r="C31" s="43">
        <v>67284</v>
      </c>
      <c r="D31" s="44">
        <f t="shared" si="1"/>
        <v>3.121036894511699E-2</v>
      </c>
      <c r="E31" s="12"/>
    </row>
    <row r="32" spans="2:7" ht="19.5" x14ac:dyDescent="0.4">
      <c r="B32" s="42" t="s">
        <v>83</v>
      </c>
      <c r="C32" s="43">
        <v>52304</v>
      </c>
      <c r="D32" s="44">
        <f t="shared" si="1"/>
        <v>2.426174331647047E-2</v>
      </c>
      <c r="E32" s="12"/>
    </row>
    <row r="33" spans="2:5" ht="20.25" x14ac:dyDescent="0.25">
      <c r="B33" s="45" t="s">
        <v>107</v>
      </c>
      <c r="C33" s="19">
        <f>SUM(C23:C32)</f>
        <v>2155822</v>
      </c>
      <c r="D33" s="46">
        <v>1</v>
      </c>
      <c r="E33" s="12"/>
    </row>
    <row r="34" spans="2:5" x14ac:dyDescent="0.25">
      <c r="B34" s="12"/>
      <c r="C34" s="12"/>
      <c r="D34" s="12"/>
      <c r="E34" s="12"/>
    </row>
  </sheetData>
  <sheetProtection algorithmName="SHA-512" hashValue="1Tn0RjN5GQkeOmydYs78nqu6Tryzs3OepR1UWl9sRusplWqMIbxT3VaGGSUUTSbQPa10hUo5hd1tcTHr44VAng==" saltValue="86e+gz4reQNaok6Cwhc7nQ==" spinCount="100000" sheet="1" objects="1" scenarios="1" formatCells="0" formatColumns="0" formatRows="0" insertColumns="0" insertRows="0" insertHyperlinks="0" deleteColumns="0" deleteRows="0" sort="0" autoFilter="0"/>
  <mergeCells count="4">
    <mergeCell ref="B3:D3"/>
    <mergeCell ref="B20:D20"/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General</vt:lpstr>
      <vt:lpstr>Gestión de Acogida</vt:lpstr>
      <vt:lpstr>Gestión Educación, Cultura y Re</vt:lpstr>
      <vt:lpstr>Gestión de Salud</vt:lpstr>
      <vt:lpstr> Gestión Económica </vt:lpstr>
      <vt:lpstr>Gestión Legal</vt:lpstr>
      <vt:lpstr>Gestión Social</vt:lpstr>
      <vt:lpstr>Coh.Terr y Género</vt:lpstr>
      <vt:lpstr>Coh. Terr y Gener</vt:lpstr>
      <vt:lpstr>Data 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Beato</dc:creator>
  <cp:lastModifiedBy>Planificacion Direccion</cp:lastModifiedBy>
  <cp:lastPrinted>2024-04-09T15:28:39Z</cp:lastPrinted>
  <dcterms:created xsi:type="dcterms:W3CDTF">2023-04-19T16:05:50Z</dcterms:created>
  <dcterms:modified xsi:type="dcterms:W3CDTF">2025-01-14T19:48:40Z</dcterms:modified>
</cp:coreProperties>
</file>