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DOCUMENTOS TRANSPARENCIA JUNIO 2025\Documenentos Transparencia JUNIO 2025\"/>
    </mc:Choice>
  </mc:AlternateContent>
  <xr:revisionPtr revIDLastSave="0" documentId="13_ncr:1_{DA2E865F-D1D0-43FB-B0EE-79C3756C96C6}" xr6:coauthVersionLast="47" xr6:coauthVersionMax="47" xr10:uidLastSave="{00000000-0000-0000-0000-000000000000}"/>
  <bookViews>
    <workbookView xWindow="1770" yWindow="615" windowWidth="25995" windowHeight="14985" xr2:uid="{00000000-000D-0000-FFFF-FFFF00000000}"/>
  </bookViews>
  <sheets>
    <sheet name="EJECUCION ACUMUL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M80" i="1" l="1"/>
  <c r="M81" i="1"/>
  <c r="M82" i="1"/>
  <c r="M83" i="1"/>
  <c r="M84" i="1"/>
  <c r="M74" i="1"/>
  <c r="M75" i="1"/>
  <c r="M76" i="1"/>
  <c r="M77" i="1"/>
  <c r="M78" i="1"/>
  <c r="M79" i="1"/>
  <c r="M70" i="1"/>
  <c r="M71" i="1"/>
  <c r="M72" i="1"/>
  <c r="M73" i="1"/>
  <c r="E64" i="1"/>
  <c r="F64" i="1"/>
  <c r="M23" i="1"/>
  <c r="M24" i="1"/>
  <c r="M25" i="1"/>
  <c r="M26" i="1"/>
  <c r="M27" i="1"/>
  <c r="M29" i="1"/>
  <c r="M30" i="1"/>
  <c r="M31" i="1"/>
  <c r="M32" i="1"/>
  <c r="M33" i="1"/>
  <c r="M34" i="1"/>
  <c r="M35" i="1"/>
  <c r="M36" i="1"/>
  <c r="M37" i="1"/>
  <c r="M39" i="1"/>
  <c r="M40" i="1"/>
  <c r="M41" i="1"/>
  <c r="M42" i="1"/>
  <c r="M43" i="1"/>
  <c r="M44" i="1"/>
  <c r="M45" i="1"/>
  <c r="M46" i="1"/>
  <c r="M47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5" i="1"/>
  <c r="M66" i="1"/>
  <c r="M67" i="1"/>
  <c r="M68" i="1"/>
  <c r="M69" i="1"/>
  <c r="M85" i="1"/>
  <c r="L38" i="1"/>
  <c r="L64" i="1"/>
  <c r="K28" i="1"/>
  <c r="L48" i="1"/>
  <c r="L28" i="1"/>
  <c r="L22" i="1"/>
  <c r="K22" i="1"/>
  <c r="K48" i="1"/>
  <c r="L86" i="1" l="1"/>
  <c r="L21" i="1"/>
  <c r="K86" i="1"/>
  <c r="K97" i="1" s="1"/>
  <c r="R102" i="1" s="1"/>
  <c r="J64" i="1"/>
  <c r="M64" i="1" s="1"/>
  <c r="L97" i="1" l="1"/>
  <c r="K21" i="1"/>
  <c r="J38" i="1"/>
  <c r="M38" i="1" s="1"/>
  <c r="J28" i="1"/>
  <c r="J48" i="1"/>
  <c r="J22" i="1"/>
  <c r="I28" i="1"/>
  <c r="I22" i="1"/>
  <c r="I48" i="1"/>
  <c r="H28" i="1"/>
  <c r="H48" i="1"/>
  <c r="H22" i="1"/>
  <c r="G48" i="1"/>
  <c r="G28" i="1"/>
  <c r="G22" i="1"/>
  <c r="F74" i="1"/>
  <c r="F48" i="1"/>
  <c r="F38" i="1"/>
  <c r="F28" i="1"/>
  <c r="F22" i="1"/>
  <c r="E48" i="1"/>
  <c r="E74" i="1"/>
  <c r="E38" i="1"/>
  <c r="E28" i="1"/>
  <c r="E22" i="1"/>
  <c r="M28" i="1" l="1"/>
  <c r="M48" i="1"/>
  <c r="M22" i="1"/>
  <c r="J86" i="1"/>
  <c r="J21" i="1" s="1"/>
  <c r="I86" i="1"/>
  <c r="I97" i="1" s="1"/>
  <c r="H86" i="1"/>
  <c r="H21" i="1" s="1"/>
  <c r="E86" i="1"/>
  <c r="E97" i="1" s="1"/>
  <c r="G86" i="1"/>
  <c r="F86" i="1"/>
  <c r="M86" i="1" l="1"/>
  <c r="M97" i="1" s="1"/>
  <c r="J97" i="1"/>
  <c r="H97" i="1"/>
  <c r="E21" i="1"/>
  <c r="I21" i="1"/>
  <c r="F21" i="1"/>
  <c r="F97" i="1"/>
  <c r="G97" i="1"/>
  <c r="G21" i="1"/>
  <c r="M21" i="1" s="1"/>
</calcChain>
</file>

<file path=xl/sharedStrings.xml><?xml version="1.0" encoding="utf-8"?>
<sst xmlns="http://schemas.openxmlformats.org/spreadsheetml/2006/main" count="94" uniqueCount="93">
  <si>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</si>
  <si>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</si>
  <si>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</si>
  <si>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</si>
  <si>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</si>
  <si>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</si>
  <si>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</si>
  <si>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</si>
  <si>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</si>
  <si>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</si>
  <si>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</si>
  <si>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</si>
  <si>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</si>
  <si>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</si>
  <si>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</si>
  <si>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</si>
  <si>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</si>
  <si>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</si>
  <si>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</si>
  <si>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</si>
  <si>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</si>
  <si>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</si>
  <si>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</si>
  <si>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</si>
  <si>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</si>
  <si>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</si>
  <si>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</si>
  <si>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</si>
  <si>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</si>
  <si>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</si>
  <si>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</si>
  <si>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</si>
  <si>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</si>
  <si>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</si>
  <si>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</si>
  <si>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</si>
  <si>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</si>
  <si>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</si>
  <si>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</si>
  <si>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</si>
  <si>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</si>
  <si>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</si>
  <si>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</si>
  <si>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</si>
  <si>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</si>
  <si>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</si>
  <si>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</si>
  <si>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</si>
  <si>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</si>
  <si>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</si>
  <si>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</si>
  <si>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</si>
  <si>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</si>
  <si>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</si>
  <si>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</si>
  <si>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</si>
  <si>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</si>
  <si>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</si>
  <si>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</si>
  <si>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</si>
  <si>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</si>
  <si>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</si>
  <si>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</si>
  <si>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</si>
  <si>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</si>
  <si>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</si>
  <si>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</si>
  <si>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</si>
  <si>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</si>
  <si>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</si>
  <si>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</si>
  <si>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</si>
  <si>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</si>
  <si>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</si>
  <si>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</si>
  <si>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</si>
  <si>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</si>
  <si>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</si>
  <si>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</si>
  <si>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</si>
  <si>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</si>
  <si>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</si>
  <si>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</si>
  <si>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FEBRERO</t>
  </si>
  <si>
    <t>MARZO</t>
  </si>
  <si>
    <t>ABRIL</t>
  </si>
  <si>
    <t>MAYO</t>
  </si>
  <si>
    <t>JUNIO</t>
  </si>
  <si>
    <t xml:space="preserve">   DESDE 01 DE ENERO HASTA 30 DE JUNIO, AÑO 2025</t>
  </si>
  <si>
    <t>DETALLE</t>
  </si>
  <si>
    <t>2.8 - ADQUISICIÓN DE ACTIVOS FINANCIEROS CON FINES DE POLÍTICA</t>
  </si>
  <si>
    <t>2.4.2 - TRANSFERENCIAS CORRIENTES AL GOBIERNO GENERAL NACIONAL</t>
  </si>
  <si>
    <t>2.5.4 - TRANSFERENCIAS DE CAPITAL A EMPRESAS PÚBLICAS NO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</si>
</sst>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horizontal="center" vertical="center" wrapText="1"/>
    </xf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2" xfId="0" applyFont="1" applyBorder="1" applyAlignment="1">
      <alignment horizontal="left" vertical="center" wrapText="1" indent="2"/>
    </xf>
    <xf numFmtId="43" fontId="11" fillId="0" borderId="2" xfId="1" applyFont="1" applyBorder="1" applyAlignment="1">
      <alignment vertical="center" wrapText="1"/>
    </xf>
    <xf numFmtId="4" fontId="11" fillId="0" borderId="0" xfId="0" applyNumberFormat="1" applyFont="1"/>
    <xf numFmtId="0" fontId="8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 indent="2"/>
    </xf>
    <xf numFmtId="0" fontId="11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 indent="2"/>
    </xf>
    <xf numFmtId="43" fontId="11" fillId="0" borderId="4" xfId="1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43" fontId="0" fillId="0" borderId="0" xfId="0" applyNumberFormat="1"/>
    <xf numFmtId="0" fontId="8" fillId="2" borderId="14" xfId="0" applyFont="1" applyFill="1" applyBorder="1" applyAlignment="1">
      <alignment horizontal="center" vertical="center" wrapText="1"/>
    </xf>
    <xf numFmtId="43" fontId="8" fillId="0" borderId="10" xfId="1" applyFont="1" applyBorder="1" applyAlignment="1">
      <alignment vertical="center" wrapText="1"/>
    </xf>
    <xf numFmtId="0" fontId="11" fillId="0" borderId="11" xfId="0" applyFont="1" applyBorder="1" applyAlignment="1">
      <alignment horizontal="left" vertical="center" wrapText="1" indent="2"/>
    </xf>
    <xf numFmtId="2" fontId="8" fillId="0" borderId="2" xfId="0" applyNumberFormat="1" applyFont="1" applyBorder="1" applyAlignment="1">
      <alignment vertical="center"/>
    </xf>
    <xf numFmtId="2" fontId="11" fillId="0" borderId="2" xfId="1" applyNumberFormat="1" applyFont="1" applyBorder="1" applyAlignment="1">
      <alignment horizontal="right" vertical="center" wrapText="1"/>
    </xf>
    <xf numFmtId="2" fontId="11" fillId="0" borderId="2" xfId="1" applyNumberFormat="1" applyFont="1" applyBorder="1" applyAlignment="1">
      <alignment horizontal="right" vertical="center"/>
    </xf>
    <xf numFmtId="2" fontId="11" fillId="0" borderId="3" xfId="1" applyNumberFormat="1" applyFont="1" applyBorder="1" applyAlignment="1">
      <alignment horizontal="right" vertical="center"/>
    </xf>
    <xf numFmtId="2" fontId="8" fillId="0" borderId="2" xfId="0" applyNumberFormat="1" applyFont="1" applyBorder="1" applyAlignment="1">
      <alignment horizontal="right" vertical="center"/>
    </xf>
    <xf numFmtId="43" fontId="11" fillId="0" borderId="2" xfId="1" applyFont="1" applyBorder="1" applyAlignment="1">
      <alignment vertical="center"/>
    </xf>
    <xf numFmtId="43" fontId="11" fillId="0" borderId="3" xfId="1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2" fontId="8" fillId="0" borderId="20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wrapText="1"/>
    </xf>
    <xf numFmtId="2" fontId="11" fillId="0" borderId="5" xfId="1" applyNumberFormat="1" applyFont="1" applyBorder="1" applyAlignment="1">
      <alignment horizontal="right" vertical="center" wrapText="1"/>
    </xf>
    <xf numFmtId="2" fontId="11" fillId="0" borderId="10" xfId="1" applyNumberFormat="1" applyFont="1" applyBorder="1" applyAlignment="1">
      <alignment horizontal="right" vertical="center" wrapText="1"/>
    </xf>
    <xf numFmtId="2" fontId="8" fillId="0" borderId="5" xfId="0" applyNumberFormat="1" applyFont="1" applyBorder="1" applyAlignment="1">
      <alignment vertical="center"/>
    </xf>
    <xf numFmtId="2" fontId="8" fillId="0" borderId="10" xfId="0" applyNumberFormat="1" applyFont="1" applyBorder="1" applyAlignment="1">
      <alignment vertical="center"/>
    </xf>
    <xf numFmtId="0" fontId="12" fillId="2" borderId="14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 indent="2"/>
    </xf>
    <xf numFmtId="2" fontId="11" fillId="0" borderId="5" xfId="1" applyNumberFormat="1" applyFont="1" applyBorder="1" applyAlignment="1">
      <alignment vertical="center" wrapText="1"/>
    </xf>
    <xf numFmtId="2" fontId="11" fillId="0" borderId="10" xfId="1" applyNumberFormat="1" applyFont="1" applyBorder="1" applyAlignment="1">
      <alignment vertical="center" wrapText="1"/>
    </xf>
    <xf numFmtId="2" fontId="11" fillId="0" borderId="6" xfId="1" applyNumberFormat="1" applyFont="1" applyBorder="1" applyAlignment="1">
      <alignment vertical="center" wrapText="1"/>
    </xf>
    <xf numFmtId="43" fontId="11" fillId="0" borderId="4" xfId="1" applyFont="1" applyBorder="1" applyAlignment="1">
      <alignment horizontal="right" vertical="center" wrapText="1"/>
    </xf>
    <xf numFmtId="43" fontId="11" fillId="0" borderId="2" xfId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43" fontId="8" fillId="0" borderId="9" xfId="1" applyFont="1" applyBorder="1" applyAlignment="1">
      <alignment vertical="center" wrapText="1"/>
    </xf>
    <xf numFmtId="2" fontId="11" fillId="0" borderId="2" xfId="1" applyNumberFormat="1" applyFont="1" applyBorder="1" applyAlignment="1">
      <alignment vertical="center" wrapText="1"/>
    </xf>
    <xf numFmtId="43" fontId="11" fillId="0" borderId="5" xfId="1" applyFont="1" applyBorder="1" applyAlignment="1">
      <alignment vertical="center" wrapText="1"/>
    </xf>
    <xf numFmtId="43" fontId="8" fillId="0" borderId="13" xfId="1" applyFont="1" applyBorder="1" applyAlignment="1">
      <alignment vertical="center" wrapText="1"/>
    </xf>
    <xf numFmtId="43" fontId="8" fillId="3" borderId="10" xfId="1" applyFont="1" applyFill="1" applyBorder="1" applyAlignment="1">
      <alignment vertical="center" wrapText="1"/>
    </xf>
    <xf numFmtId="43" fontId="8" fillId="2" borderId="8" xfId="1" applyFont="1" applyFill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43" fontId="8" fillId="0" borderId="9" xfId="1" applyFont="1" applyBorder="1" applyAlignment="1">
      <alignment horizontal="right" vertical="center" wrapText="1"/>
    </xf>
    <xf numFmtId="43" fontId="8" fillId="0" borderId="10" xfId="1" applyFont="1" applyBorder="1" applyAlignment="1">
      <alignment horizontal="right" vertical="center" wrapText="1"/>
    </xf>
    <xf numFmtId="43" fontId="11" fillId="0" borderId="5" xfId="1" applyFont="1" applyBorder="1" applyAlignment="1">
      <alignment horizontal="right" vertical="center" wrapText="1"/>
    </xf>
    <xf numFmtId="43" fontId="8" fillId="0" borderId="13" xfId="1" applyFont="1" applyBorder="1" applyAlignment="1">
      <alignment horizontal="right" vertical="center" wrapText="1"/>
    </xf>
    <xf numFmtId="43" fontId="8" fillId="3" borderId="10" xfId="1" applyFont="1" applyFill="1" applyBorder="1" applyAlignment="1">
      <alignment horizontal="right" vertical="center" wrapText="1"/>
    </xf>
    <xf numFmtId="43" fontId="8" fillId="2" borderId="8" xfId="1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43" fontId="11" fillId="0" borderId="4" xfId="1" applyFont="1" applyBorder="1" applyAlignment="1">
      <alignment horizontal="right" vertical="center"/>
    </xf>
    <xf numFmtId="43" fontId="11" fillId="0" borderId="2" xfId="1" applyFont="1" applyBorder="1" applyAlignment="1">
      <alignment horizontal="right" vertical="center"/>
    </xf>
    <xf numFmtId="43" fontId="11" fillId="0" borderId="5" xfId="1" applyFont="1" applyBorder="1" applyAlignment="1">
      <alignment horizontal="right" vertical="center"/>
    </xf>
    <xf numFmtId="2" fontId="11" fillId="0" borderId="5" xfId="1" applyNumberFormat="1" applyFont="1" applyBorder="1" applyAlignment="1">
      <alignment horizontal="right" vertical="center"/>
    </xf>
    <xf numFmtId="2" fontId="11" fillId="0" borderId="10" xfId="1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/>
    </xf>
    <xf numFmtId="2" fontId="11" fillId="0" borderId="12" xfId="1" applyNumberFormat="1" applyFont="1" applyBorder="1" applyAlignment="1">
      <alignment horizontal="right" vertical="center"/>
    </xf>
    <xf numFmtId="43" fontId="11" fillId="0" borderId="0" xfId="0" applyNumberFormat="1" applyFont="1" applyAlignment="1">
      <alignment horizontal="right"/>
    </xf>
    <xf numFmtId="43" fontId="8" fillId="0" borderId="14" xfId="1" applyFont="1" applyBorder="1" applyAlignment="1">
      <alignment horizontal="right" vertical="center" wrapText="1"/>
    </xf>
    <xf numFmtId="2" fontId="11" fillId="0" borderId="6" xfId="1" applyNumberFormat="1" applyFont="1" applyBorder="1" applyAlignment="1">
      <alignment horizontal="right" vertical="center"/>
    </xf>
    <xf numFmtId="43" fontId="8" fillId="2" borderId="15" xfId="1" applyFont="1" applyFill="1" applyBorder="1" applyAlignment="1">
      <alignment horizontal="right" vertical="center" wrapText="1"/>
    </xf>
    <xf numFmtId="43" fontId="11" fillId="0" borderId="3" xfId="1" applyFont="1" applyBorder="1" applyAlignment="1">
      <alignment horizontal="right" vertical="center"/>
    </xf>
    <xf numFmtId="43" fontId="8" fillId="0" borderId="15" xfId="1" applyFont="1" applyBorder="1" applyAlignment="1">
      <alignment horizontal="right" vertical="center" wrapText="1"/>
    </xf>
    <xf numFmtId="2" fontId="11" fillId="0" borderId="11" xfId="1" applyNumberFormat="1" applyFont="1" applyBorder="1" applyAlignment="1">
      <alignment horizontal="right" vertical="center"/>
    </xf>
    <xf numFmtId="2" fontId="11" fillId="0" borderId="17" xfId="1" applyNumberFormat="1" applyFont="1" applyBorder="1" applyAlignment="1">
      <alignment horizontal="right" vertical="center"/>
    </xf>
    <xf numFmtId="43" fontId="11" fillId="0" borderId="3" xfId="1" applyFont="1" applyBorder="1" applyAlignment="1">
      <alignment horizontal="right" vertical="center" wrapText="1"/>
    </xf>
    <xf numFmtId="43" fontId="8" fillId="2" borderId="10" xfId="1" applyFont="1" applyFill="1" applyBorder="1" applyAlignment="1">
      <alignment horizontal="right" vertical="center" wrapText="1"/>
    </xf>
    <xf numFmtId="43" fontId="8" fillId="0" borderId="14" xfId="1" applyFont="1" applyBorder="1" applyAlignment="1">
      <alignment horizontal="right" vertical="center"/>
    </xf>
    <xf numFmtId="2" fontId="11" fillId="0" borderId="14" xfId="1" applyNumberFormat="1" applyFont="1" applyBorder="1" applyAlignment="1">
      <alignment horizontal="right" vertical="center"/>
    </xf>
    <xf numFmtId="2" fontId="11" fillId="0" borderId="7" xfId="1" applyNumberFormat="1" applyFont="1" applyBorder="1" applyAlignment="1">
      <alignment horizontal="right" vertical="center"/>
    </xf>
    <xf numFmtId="43" fontId="8" fillId="3" borderId="15" xfId="1" applyFont="1" applyFill="1" applyBorder="1" applyAlignment="1">
      <alignment horizontal="right" vertical="center" wrapText="1"/>
    </xf>
    <xf numFmtId="43" fontId="8" fillId="2" borderId="14" xfId="1" applyFont="1" applyFill="1" applyBorder="1" applyAlignment="1">
      <alignment horizontal="right" vertical="center" wrapText="1"/>
    </xf>
    <xf numFmtId="43" fontId="8" fillId="0" borderId="10" xfId="1" applyFont="1" applyBorder="1" applyAlignment="1">
      <alignment horizontal="right" vertical="center"/>
    </xf>
    <xf numFmtId="43" fontId="8" fillId="0" borderId="16" xfId="0" applyNumberFormat="1" applyFont="1" applyBorder="1" applyAlignment="1">
      <alignment horizontal="right"/>
    </xf>
    <xf numFmtId="43" fontId="8" fillId="0" borderId="10" xfId="0" applyNumberFormat="1" applyFont="1" applyBorder="1" applyAlignment="1">
      <alignment horizontal="right"/>
    </xf>
    <xf numFmtId="43" fontId="8" fillId="0" borderId="4" xfId="0" applyNumberFormat="1" applyFont="1" applyBorder="1" applyAlignment="1">
      <alignment horizontal="right" vertical="center"/>
    </xf>
    <xf numFmtId="43" fontId="8" fillId="0" borderId="2" xfId="0" applyNumberFormat="1" applyFont="1" applyBorder="1" applyAlignment="1">
      <alignment horizontal="right" vertical="center"/>
    </xf>
    <xf numFmtId="43" fontId="8" fillId="0" borderId="5" xfId="0" applyNumberFormat="1" applyFont="1" applyBorder="1" applyAlignment="1">
      <alignment horizontal="right" vertical="center"/>
    </xf>
    <xf numFmtId="43" fontId="8" fillId="0" borderId="10" xfId="0" applyNumberFormat="1" applyFont="1" applyBorder="1" applyAlignment="1">
      <alignment horizontal="right" vertical="center"/>
    </xf>
    <xf numFmtId="2" fontId="8" fillId="0" borderId="5" xfId="0" applyNumberFormat="1" applyFont="1" applyBorder="1" applyAlignment="1">
      <alignment horizontal="right" vertical="center"/>
    </xf>
    <xf numFmtId="43" fontId="8" fillId="0" borderId="21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43" fontId="8" fillId="0" borderId="12" xfId="0" applyNumberFormat="1" applyFont="1" applyBorder="1" applyAlignment="1">
      <alignment horizontal="right" vertical="center"/>
    </xf>
    <xf numFmtId="2" fontId="8" fillId="0" borderId="19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/>
    </xf>
    <xf numFmtId="2" fontId="8" fillId="0" borderId="4" xfId="0" applyNumberFormat="1" applyFont="1" applyBorder="1" applyAlignment="1">
      <alignment horizontal="right" vertical="center"/>
    </xf>
    <xf numFmtId="43" fontId="8" fillId="0" borderId="18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43" fontId="8" fillId="3" borderId="16" xfId="0" applyNumberFormat="1" applyFont="1" applyFill="1" applyBorder="1" applyAlignment="1">
      <alignment horizontal="right" vertical="center"/>
    </xf>
    <xf numFmtId="2" fontId="11" fillId="0" borderId="15" xfId="1" applyNumberFormat="1" applyFont="1" applyBorder="1" applyAlignment="1">
      <alignment vertical="center" wrapText="1"/>
    </xf>
    <xf numFmtId="2" fontId="11" fillId="0" borderId="16" xfId="1" applyNumberFormat="1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1170871</xdr:colOff>
      <xdr:row>2</xdr:row>
      <xdr:rowOff>1727</xdr:rowOff>
    </xdr:from>
    <xdr:ext cx="4581525" cy="327660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51023" y="489593"/>
          <a:ext cx="4581525" cy="3276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11617</xdr:colOff>
      <xdr:row>104</xdr:row>
      <xdr:rowOff>81310</xdr:rowOff>
    </xdr:from>
    <xdr:ext cx="3368597" cy="1140338"/>
    <xdr:grpSp>
      <xdr:nvGrpSpPr>
        <xdr:cNvPr id="7" name="Shape 2" title="Dibujo">
          <a:extLst>
            <a:ext uri="{FF2B5EF4-FFF2-40B4-BE49-F238E27FC236}">
              <a16:creationId xmlns:a16="http://schemas.microsoft.com/office/drawing/2014/main" id="{FC6927A4-DDC0-4F29-A3F4-8C915F93C8B0}"/>
            </a:ext>
          </a:extLst>
        </xdr:cNvPr>
        <xdr:cNvGrpSpPr/>
      </xdr:nvGrpSpPr>
      <xdr:grpSpPr>
        <a:xfrm>
          <a:off x="12394117" y="62197917"/>
          <a:ext cx="3368597" cy="1140338"/>
          <a:chOff x="343104" y="1565176"/>
          <a:chExt cx="2877900" cy="539451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B5DEDFC3-6DD0-F1AE-FED0-B3839F9F519E}"/>
              </a:ext>
            </a:extLst>
          </xdr:cNvPr>
          <xdr:cNvSpPr txBox="1"/>
        </xdr:nvSpPr>
        <xdr:spPr>
          <a:xfrm>
            <a:off x="343104" y="1662632"/>
            <a:ext cx="2877900" cy="44199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ón Alexis Severino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Dir. Adm. y Financiero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600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9" name="Shape 10">
            <a:extLst>
              <a:ext uri="{FF2B5EF4-FFF2-40B4-BE49-F238E27FC236}">
                <a16:creationId xmlns:a16="http://schemas.microsoft.com/office/drawing/2014/main" id="{42B5AC22-D56D-2EAB-93FA-E7E3431ABEB3}"/>
              </a:ext>
            </a:extLst>
          </xdr:cNvPr>
          <xdr:cNvCxnSpPr/>
        </xdr:nvCxnSpPr>
        <xdr:spPr>
          <a:xfrm flipV="1">
            <a:off x="422720" y="1565176"/>
            <a:ext cx="2669274" cy="1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5</xdr:col>
      <xdr:colOff>0</xdr:colOff>
      <xdr:row>108</xdr:row>
      <xdr:rowOff>0</xdr:rowOff>
    </xdr:from>
    <xdr:to>
      <xdr:col>7</xdr:col>
      <xdr:colOff>0</xdr:colOff>
      <xdr:row>113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3</xdr:col>
      <xdr:colOff>929269</xdr:colOff>
      <xdr:row>104</xdr:row>
      <xdr:rowOff>21089</xdr:rowOff>
    </xdr:from>
    <xdr:ext cx="3054969" cy="1109765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2785672" y="62137696"/>
          <a:ext cx="3054969" cy="1109765"/>
          <a:chOff x="-370705" y="-145693"/>
          <a:chExt cx="1859281" cy="498945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370705" y="-66817"/>
            <a:ext cx="1859281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259418" y="-145693"/>
            <a:ext cx="1719714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1009"/>
  <sheetViews>
    <sheetView showGridLines="0" tabSelected="1" topLeftCell="D100" zoomScale="98" zoomScaleNormal="98" workbookViewId="0">
      <selection activeCell="F25" sqref="F25"/>
    </sheetView>
  </sheetViews>
  <sheetFormatPr baseColWidth="10" defaultColWidth="14.42578125" defaultRowHeight="15" customHeight="1" x14ac:dyDescent="0.25"/>
  <cols>
    <col min="1" max="1" width="0.140625" customWidth="1"/>
    <col min="2" max="2" width="1.28515625" hidden="1" customWidth="1"/>
    <col min="3" max="3" width="27.7109375" customWidth="1"/>
    <col min="4" max="4" width="37.140625" customWidth="1"/>
    <col min="5" max="5" width="22.42578125" customWidth="1"/>
    <col min="6" max="6" width="22.140625" style="64" customWidth="1"/>
    <col min="7" max="7" width="18.5703125" style="64" customWidth="1"/>
    <col min="8" max="8" width="19.42578125" style="64" customWidth="1"/>
    <col min="9" max="9" width="18.28515625" style="64" customWidth="1"/>
    <col min="10" max="11" width="20" style="64" customWidth="1"/>
    <col min="12" max="12" width="20.140625" style="64" customWidth="1"/>
    <col min="13" max="13" width="21.5703125" style="64" customWidth="1"/>
    <col min="14" max="17" width="6" customWidth="1"/>
    <col min="18" max="18" width="17.140625" customWidth="1"/>
    <col min="19" max="21" width="6" customWidth="1"/>
    <col min="22" max="23" width="7" customWidth="1"/>
    <col min="24" max="25" width="9.140625" customWidth="1"/>
  </cols>
  <sheetData>
    <row r="1" spans="4:13" ht="18.75" x14ac:dyDescent="0.25">
      <c r="D1" s="1"/>
      <c r="E1" s="45"/>
      <c r="F1" s="53"/>
      <c r="G1" s="53"/>
      <c r="H1" s="53"/>
      <c r="I1" s="53"/>
      <c r="J1" s="53"/>
      <c r="K1" s="53"/>
      <c r="L1" s="53"/>
    </row>
    <row r="2" spans="4:13" ht="18.75" x14ac:dyDescent="0.25">
      <c r="D2" s="1"/>
      <c r="E2" s="45"/>
      <c r="F2" s="53"/>
      <c r="G2" s="53"/>
      <c r="H2" s="53"/>
      <c r="I2" s="53"/>
      <c r="J2" s="53"/>
      <c r="K2" s="53"/>
      <c r="L2" s="53"/>
    </row>
    <row r="3" spans="4:13" ht="18.75" x14ac:dyDescent="0.25">
      <c r="D3" s="1"/>
      <c r="E3" s="45"/>
      <c r="F3" s="53"/>
      <c r="G3" s="53"/>
      <c r="H3" s="53"/>
      <c r="I3" s="53"/>
      <c r="J3" s="53"/>
      <c r="K3" s="53"/>
      <c r="L3" s="53"/>
    </row>
    <row r="4" spans="4:13" ht="18.75" x14ac:dyDescent="0.25">
      <c r="D4" s="1"/>
      <c r="E4" s="45"/>
      <c r="F4" s="53"/>
      <c r="G4" s="53"/>
      <c r="H4" s="53"/>
      <c r="I4" s="53"/>
      <c r="J4" s="53"/>
      <c r="K4" s="53"/>
      <c r="L4" s="53"/>
    </row>
    <row r="5" spans="4:13" ht="18.75" x14ac:dyDescent="0.25">
      <c r="D5" s="1"/>
      <c r="E5" s="45"/>
      <c r="F5" s="53"/>
      <c r="G5" s="53"/>
      <c r="H5" s="53"/>
      <c r="I5" s="53"/>
      <c r="J5" s="53"/>
      <c r="K5" s="53"/>
      <c r="L5" s="53"/>
    </row>
    <row r="6" spans="4:13" ht="18.75" x14ac:dyDescent="0.25">
      <c r="D6" s="1"/>
      <c r="E6" s="45"/>
      <c r="F6" s="53"/>
      <c r="G6" s="53"/>
      <c r="H6" s="53"/>
      <c r="I6" s="53"/>
      <c r="J6" s="53"/>
      <c r="K6" s="53"/>
      <c r="L6" s="53"/>
    </row>
    <row r="7" spans="4:13" ht="18.75" x14ac:dyDescent="0.25">
      <c r="D7" s="1"/>
      <c r="E7" s="45"/>
      <c r="F7" s="53"/>
      <c r="G7" s="53"/>
      <c r="H7" s="53"/>
      <c r="I7" s="53"/>
      <c r="J7" s="53"/>
      <c r="K7" s="53"/>
      <c r="L7" s="53"/>
    </row>
    <row r="8" spans="4:13" ht="18.75" x14ac:dyDescent="0.25">
      <c r="D8" s="1"/>
      <c r="E8" s="45"/>
      <c r="F8" s="53"/>
      <c r="G8" s="53"/>
      <c r="H8" s="53"/>
      <c r="I8" s="53"/>
      <c r="J8" s="53"/>
      <c r="K8" s="53"/>
      <c r="L8" s="53"/>
    </row>
    <row r="10" spans="4:13" ht="18.75" x14ac:dyDescent="0.25">
      <c r="D10" s="1"/>
      <c r="E10" s="45"/>
      <c r="F10" s="53"/>
      <c r="G10" s="53"/>
      <c r="H10" s="53"/>
      <c r="I10" s="53"/>
      <c r="J10" s="53"/>
      <c r="K10" s="53"/>
      <c r="L10" s="53"/>
    </row>
    <row r="11" spans="4:13" ht="18.75" x14ac:dyDescent="0.25">
      <c r="D11" s="1"/>
      <c r="E11" s="45"/>
      <c r="F11" s="53"/>
      <c r="G11" s="53"/>
      <c r="H11" s="53"/>
      <c r="I11" s="53"/>
      <c r="J11" s="53"/>
      <c r="K11" s="53"/>
      <c r="L11" s="53"/>
    </row>
    <row r="12" spans="4:13" ht="18.75" x14ac:dyDescent="0.25">
      <c r="D12" s="1"/>
      <c r="E12" s="45"/>
      <c r="F12" s="53"/>
      <c r="G12" s="53"/>
      <c r="H12" s="53"/>
      <c r="I12" s="53"/>
      <c r="J12" s="53"/>
      <c r="K12" s="53"/>
      <c r="L12" s="53"/>
    </row>
    <row r="13" spans="4:13" ht="18.75" x14ac:dyDescent="0.25">
      <c r="D13" s="1"/>
      <c r="E13" s="45"/>
      <c r="F13" s="53"/>
      <c r="G13" s="53"/>
      <c r="H13" s="53"/>
      <c r="I13" s="53"/>
      <c r="J13" s="53"/>
      <c r="K13" s="53"/>
      <c r="L13" s="53"/>
    </row>
    <row r="14" spans="4:13" ht="18.75" x14ac:dyDescent="0.25">
      <c r="D14" s="109"/>
      <c r="E14" s="109"/>
      <c r="F14" s="110"/>
      <c r="G14" s="53"/>
      <c r="H14" s="53"/>
      <c r="I14" s="53"/>
      <c r="J14" s="53"/>
      <c r="K14" s="53"/>
      <c r="L14" s="53"/>
    </row>
    <row r="15" spans="4:13" ht="18.75" customHeight="1" x14ac:dyDescent="0.25">
      <c r="D15" s="109"/>
      <c r="E15" s="109"/>
      <c r="F15" s="110"/>
      <c r="G15" s="110"/>
    </row>
    <row r="16" spans="4:13" ht="18.75" customHeight="1" x14ac:dyDescent="0.25">
      <c r="D16" s="111" t="s">
        <v>88</v>
      </c>
      <c r="E16" s="111"/>
      <c r="F16" s="111"/>
      <c r="G16" s="111"/>
      <c r="H16" s="111"/>
      <c r="I16" s="111"/>
      <c r="J16" s="111"/>
      <c r="K16" s="111"/>
      <c r="L16" s="111"/>
      <c r="M16" s="111"/>
    </row>
    <row r="17" spans="2:25" ht="35.450000000000003" customHeight="1" x14ac:dyDescent="0.25">
      <c r="D17" s="111" t="s">
        <v>78</v>
      </c>
      <c r="E17" s="111"/>
      <c r="F17" s="111"/>
      <c r="G17" s="111"/>
      <c r="H17" s="111"/>
      <c r="I17" s="111"/>
      <c r="J17" s="111"/>
      <c r="K17" s="111"/>
      <c r="L17" s="111"/>
      <c r="M17" s="111"/>
    </row>
    <row r="18" spans="2:25" ht="18.600000000000001" customHeight="1" x14ac:dyDescent="0.3">
      <c r="D18" s="108" t="s">
        <v>77</v>
      </c>
      <c r="E18" s="108"/>
      <c r="F18" s="108"/>
      <c r="G18" s="108"/>
      <c r="H18" s="108"/>
      <c r="I18" s="108"/>
      <c r="J18" s="108"/>
      <c r="K18" s="108"/>
      <c r="L18" s="108"/>
      <c r="M18" s="108"/>
    </row>
    <row r="19" spans="2:25" ht="12" customHeight="1" thickBot="1" x14ac:dyDescent="0.35">
      <c r="B19" s="6"/>
      <c r="C19" s="6"/>
      <c r="D19" s="6"/>
      <c r="E19" s="6"/>
      <c r="F19" s="54"/>
      <c r="G19" s="54"/>
      <c r="H19" s="54"/>
      <c r="I19" s="54"/>
      <c r="J19" s="54"/>
      <c r="K19" s="54"/>
      <c r="L19" s="54"/>
    </row>
    <row r="20" spans="2:25" ht="42.75" customHeight="1" thickBot="1" x14ac:dyDescent="0.35">
      <c r="B20" s="6"/>
      <c r="C20" s="6"/>
      <c r="D20" s="18" t="s">
        <v>89</v>
      </c>
      <c r="E20" s="18" t="s">
        <v>75</v>
      </c>
      <c r="F20" s="18" t="s">
        <v>75</v>
      </c>
      <c r="G20" s="18" t="s">
        <v>0</v>
      </c>
      <c r="H20" s="18" t="s">
        <v>83</v>
      </c>
      <c r="I20" s="20" t="s">
        <v>84</v>
      </c>
      <c r="J20" s="20" t="s">
        <v>85</v>
      </c>
      <c r="K20" s="20" t="s">
        <v>86</v>
      </c>
      <c r="L20" s="18" t="s">
        <v>87</v>
      </c>
      <c r="M20" s="18" t="s">
        <v>1</v>
      </c>
      <c r="N20" s="8"/>
      <c r="W20" s="2"/>
      <c r="X20" s="2"/>
    </row>
    <row r="21" spans="2:25" ht="29.25" customHeight="1" thickBot="1" x14ac:dyDescent="0.35">
      <c r="B21" s="6"/>
      <c r="C21" s="6"/>
      <c r="D21" s="15" t="s">
        <v>2</v>
      </c>
      <c r="E21" s="46">
        <f t="shared" ref="E21:L21" si="0">+E86</f>
        <v>1932937781</v>
      </c>
      <c r="F21" s="55">
        <f t="shared" si="0"/>
        <v>1932937781</v>
      </c>
      <c r="G21" s="55">
        <f t="shared" si="0"/>
        <v>76263208.260000005</v>
      </c>
      <c r="H21" s="55">
        <f t="shared" si="0"/>
        <v>108640125.46000001</v>
      </c>
      <c r="I21" s="58">
        <f t="shared" si="0"/>
        <v>109557420.17</v>
      </c>
      <c r="J21" s="73">
        <f t="shared" si="0"/>
        <v>106241494.5</v>
      </c>
      <c r="K21" s="73">
        <f t="shared" si="0"/>
        <v>139579859.22999999</v>
      </c>
      <c r="L21" s="56">
        <f t="shared" si="0"/>
        <v>103499741.84</v>
      </c>
      <c r="M21" s="88">
        <f>+G21+H21+I21+J21+K21+L21</f>
        <v>643781849.46000004</v>
      </c>
      <c r="N21" s="8"/>
      <c r="O21" s="2"/>
      <c r="Q21" s="2"/>
      <c r="R21" s="2"/>
      <c r="S21" s="2"/>
      <c r="T21" s="2"/>
      <c r="U21" s="2"/>
      <c r="V21" s="2"/>
      <c r="W21" s="2"/>
      <c r="X21" s="2"/>
    </row>
    <row r="22" spans="2:25" ht="41.25" customHeight="1" thickBot="1" x14ac:dyDescent="0.35">
      <c r="B22" s="6"/>
      <c r="C22" s="6"/>
      <c r="D22" s="30" t="s">
        <v>3</v>
      </c>
      <c r="E22" s="21">
        <f>+E23+E24+E25+E27</f>
        <v>939441595</v>
      </c>
      <c r="F22" s="56">
        <f>+F23+F24+F25+F27</f>
        <v>939441595</v>
      </c>
      <c r="G22" s="56">
        <f t="shared" ref="G22:L22" si="1">+G23+G24+G27</f>
        <v>54881962.800000004</v>
      </c>
      <c r="H22" s="73">
        <f t="shared" si="1"/>
        <v>57947980.650000006</v>
      </c>
      <c r="I22" s="56">
        <f t="shared" si="1"/>
        <v>55893950.880000003</v>
      </c>
      <c r="J22" s="73">
        <f t="shared" si="1"/>
        <v>57125944.530000001</v>
      </c>
      <c r="K22" s="73">
        <f t="shared" si="1"/>
        <v>97594559.739999995</v>
      </c>
      <c r="L22" s="56">
        <f t="shared" si="1"/>
        <v>59562086.530000009</v>
      </c>
      <c r="M22" s="89">
        <f t="shared" ref="M22:M85" si="2">+G22+H22+I22+J22+K22+L22</f>
        <v>383006485.13000005</v>
      </c>
      <c r="N22" s="8"/>
      <c r="O22" s="3"/>
      <c r="Y22" s="2"/>
    </row>
    <row r="23" spans="2:25" ht="33" customHeight="1" x14ac:dyDescent="0.3">
      <c r="B23" s="6"/>
      <c r="C23" s="6"/>
      <c r="D23" s="13" t="s">
        <v>4</v>
      </c>
      <c r="E23" s="17">
        <v>743053668</v>
      </c>
      <c r="F23" s="43">
        <v>743053668</v>
      </c>
      <c r="G23" s="65">
        <v>46659081.600000001</v>
      </c>
      <c r="H23" s="65">
        <v>49505945.18</v>
      </c>
      <c r="I23" s="76">
        <v>47536718.009999998</v>
      </c>
      <c r="J23" s="76">
        <v>48599141.729999997</v>
      </c>
      <c r="K23" s="76">
        <v>49732759.68</v>
      </c>
      <c r="L23" s="65">
        <v>50725269.020000003</v>
      </c>
      <c r="M23" s="90">
        <f t="shared" si="2"/>
        <v>292758915.21999997</v>
      </c>
      <c r="N23" s="8"/>
    </row>
    <row r="24" spans="2:25" ht="33.75" customHeight="1" x14ac:dyDescent="0.3">
      <c r="B24" s="6"/>
      <c r="C24" s="6"/>
      <c r="D24" s="9" t="s">
        <v>5</v>
      </c>
      <c r="E24" s="10">
        <v>97075325</v>
      </c>
      <c r="F24" s="44">
        <v>97075325</v>
      </c>
      <c r="G24" s="66">
        <v>1125258.3799999999</v>
      </c>
      <c r="H24" s="66">
        <v>1125258.3799999999</v>
      </c>
      <c r="I24" s="76">
        <v>1125258.3799999999</v>
      </c>
      <c r="J24" s="76">
        <v>1125258.3799999999</v>
      </c>
      <c r="K24" s="76">
        <v>40372684.640000001</v>
      </c>
      <c r="L24" s="66">
        <v>1110258.3799999999</v>
      </c>
      <c r="M24" s="91">
        <f t="shared" si="2"/>
        <v>45983976.539999999</v>
      </c>
      <c r="N24" s="11"/>
    </row>
    <row r="25" spans="2:25" ht="44.25" customHeight="1" x14ac:dyDescent="0.3">
      <c r="B25" s="6"/>
      <c r="C25" s="6"/>
      <c r="D25" s="9" t="s">
        <v>6</v>
      </c>
      <c r="E25" s="10">
        <v>150000</v>
      </c>
      <c r="F25" s="44">
        <v>150000</v>
      </c>
      <c r="G25" s="25">
        <v>0</v>
      </c>
      <c r="H25" s="25">
        <v>0</v>
      </c>
      <c r="I25" s="26">
        <v>0</v>
      </c>
      <c r="J25" s="26">
        <v>0</v>
      </c>
      <c r="K25" s="26">
        <v>0</v>
      </c>
      <c r="L25" s="25">
        <v>0</v>
      </c>
      <c r="M25" s="27">
        <f t="shared" si="2"/>
        <v>0</v>
      </c>
      <c r="N25" s="11"/>
    </row>
    <row r="26" spans="2:25" ht="45" customHeight="1" x14ac:dyDescent="0.3">
      <c r="B26" s="6"/>
      <c r="C26" s="6"/>
      <c r="D26" s="9" t="s">
        <v>7</v>
      </c>
      <c r="E26" s="47">
        <v>0</v>
      </c>
      <c r="F26" s="24">
        <v>0</v>
      </c>
      <c r="G26" s="25">
        <v>0</v>
      </c>
      <c r="H26" s="25">
        <v>0</v>
      </c>
      <c r="I26" s="26">
        <v>0</v>
      </c>
      <c r="J26" s="26">
        <v>0</v>
      </c>
      <c r="K26" s="26">
        <v>0</v>
      </c>
      <c r="L26" s="25">
        <v>0</v>
      </c>
      <c r="M26" s="27">
        <f t="shared" si="2"/>
        <v>0</v>
      </c>
      <c r="N26" s="11"/>
    </row>
    <row r="27" spans="2:25" ht="43.5" customHeight="1" thickBot="1" x14ac:dyDescent="0.35">
      <c r="B27" s="6"/>
      <c r="C27" s="6"/>
      <c r="D27" s="16" t="s">
        <v>8</v>
      </c>
      <c r="E27" s="48">
        <v>99162602</v>
      </c>
      <c r="F27" s="57">
        <v>99162602</v>
      </c>
      <c r="G27" s="67">
        <v>7097622.8200000003</v>
      </c>
      <c r="H27" s="67">
        <v>7316777.0899999999</v>
      </c>
      <c r="I27" s="76">
        <v>7231974.4900000002</v>
      </c>
      <c r="J27" s="76">
        <v>7401544.4199999999</v>
      </c>
      <c r="K27" s="76">
        <v>7489115.4199999999</v>
      </c>
      <c r="L27" s="66">
        <v>7726559.1299999999</v>
      </c>
      <c r="M27" s="92">
        <f t="shared" si="2"/>
        <v>44263593.370000005</v>
      </c>
      <c r="N27" s="11"/>
    </row>
    <row r="28" spans="2:25" ht="45" customHeight="1" thickBot="1" x14ac:dyDescent="0.35">
      <c r="B28" s="6"/>
      <c r="C28" s="6"/>
      <c r="D28" s="15" t="s">
        <v>9</v>
      </c>
      <c r="E28" s="49">
        <f>+E29+E30+E31+E32+E33+E34+E35+E36+E37</f>
        <v>86963737</v>
      </c>
      <c r="F28" s="56">
        <f>+F29+F30+F31+F32+F33+F34+F35+F36+F37</f>
        <v>86963737</v>
      </c>
      <c r="G28" s="56">
        <f>+G29</f>
        <v>1246785.3899999999</v>
      </c>
      <c r="H28" s="56">
        <f>+H29+H31+H33+H34+H36</f>
        <v>4770083.4400000004</v>
      </c>
      <c r="I28" s="77">
        <f>+I29+I31+I33+I34+I36+I32</f>
        <v>2176437.0700000003</v>
      </c>
      <c r="J28" s="56">
        <f>+J29+J31+J33+J34+J36+J32+J30</f>
        <v>3363382.15</v>
      </c>
      <c r="K28" s="73">
        <f>+K29+K31+K33+K34+K36+K32+K30+K35</f>
        <v>3181691.17</v>
      </c>
      <c r="L28" s="73">
        <f>+L29+L31+L33+L34+L36+L32+L30+L35</f>
        <v>3893648.55</v>
      </c>
      <c r="M28" s="93">
        <f t="shared" si="2"/>
        <v>18632027.77</v>
      </c>
      <c r="N28" s="11"/>
    </row>
    <row r="29" spans="2:25" ht="32.25" customHeight="1" x14ac:dyDescent="0.3">
      <c r="B29" s="6"/>
      <c r="C29" s="6"/>
      <c r="D29" s="13" t="s">
        <v>10</v>
      </c>
      <c r="E29" s="17">
        <v>19085792</v>
      </c>
      <c r="F29" s="43">
        <v>19085792</v>
      </c>
      <c r="G29" s="65">
        <v>1246785.3899999999</v>
      </c>
      <c r="H29" s="65">
        <v>1157519.51</v>
      </c>
      <c r="I29" s="76">
        <v>700808.98</v>
      </c>
      <c r="J29" s="76">
        <v>1807255.11</v>
      </c>
      <c r="K29" s="76">
        <v>861947.44</v>
      </c>
      <c r="L29" s="66">
        <v>1319001.58</v>
      </c>
      <c r="M29" s="90">
        <f t="shared" si="2"/>
        <v>7093318.0099999998</v>
      </c>
      <c r="N29" s="11"/>
    </row>
    <row r="30" spans="2:25" ht="55.5" customHeight="1" x14ac:dyDescent="0.3">
      <c r="B30" s="6"/>
      <c r="C30" s="6"/>
      <c r="D30" s="9" t="s">
        <v>11</v>
      </c>
      <c r="E30" s="10">
        <v>2930000</v>
      </c>
      <c r="F30" s="44">
        <v>2930000</v>
      </c>
      <c r="G30" s="25">
        <v>0</v>
      </c>
      <c r="H30" s="25">
        <v>0</v>
      </c>
      <c r="I30" s="26">
        <v>0</v>
      </c>
      <c r="J30" s="76">
        <v>137640.88</v>
      </c>
      <c r="K30" s="76">
        <v>132484.28</v>
      </c>
      <c r="L30" s="66">
        <v>622699.59</v>
      </c>
      <c r="M30" s="91">
        <f t="shared" si="2"/>
        <v>892824.75</v>
      </c>
      <c r="N30" s="11"/>
    </row>
    <row r="31" spans="2:25" ht="32.25" customHeight="1" x14ac:dyDescent="0.3">
      <c r="B31" s="6"/>
      <c r="C31" s="6"/>
      <c r="D31" s="9" t="s">
        <v>12</v>
      </c>
      <c r="E31" s="10">
        <v>5600000</v>
      </c>
      <c r="F31" s="44">
        <v>5600000</v>
      </c>
      <c r="G31" s="25">
        <v>0</v>
      </c>
      <c r="H31" s="66">
        <v>696189.4</v>
      </c>
      <c r="I31" s="76">
        <v>285075.5</v>
      </c>
      <c r="J31" s="76">
        <v>302193.59999999998</v>
      </c>
      <c r="K31" s="76">
        <v>483817</v>
      </c>
      <c r="L31" s="66">
        <v>69480.3</v>
      </c>
      <c r="M31" s="91">
        <f t="shared" si="2"/>
        <v>1836755.8</v>
      </c>
      <c r="N31" s="11"/>
    </row>
    <row r="32" spans="2:25" ht="41.25" customHeight="1" x14ac:dyDescent="0.3">
      <c r="B32" s="6"/>
      <c r="C32" s="6"/>
      <c r="D32" s="9" t="s">
        <v>13</v>
      </c>
      <c r="E32" s="10">
        <v>700000</v>
      </c>
      <c r="F32" s="44">
        <v>700000</v>
      </c>
      <c r="G32" s="25">
        <v>0</v>
      </c>
      <c r="H32" s="25">
        <v>0</v>
      </c>
      <c r="I32" s="76">
        <v>160591.76</v>
      </c>
      <c r="J32" s="26">
        <v>0</v>
      </c>
      <c r="K32" s="26">
        <v>0</v>
      </c>
      <c r="L32" s="25">
        <v>0</v>
      </c>
      <c r="M32" s="91">
        <f t="shared" si="2"/>
        <v>160591.76</v>
      </c>
      <c r="N32" s="11"/>
    </row>
    <row r="33" spans="2:14" ht="35.25" customHeight="1" x14ac:dyDescent="0.3">
      <c r="B33" s="6"/>
      <c r="C33" s="6"/>
      <c r="D33" s="9" t="s">
        <v>14</v>
      </c>
      <c r="E33" s="10">
        <v>19505784</v>
      </c>
      <c r="F33" s="44">
        <v>19505784</v>
      </c>
      <c r="G33" s="25">
        <v>0</v>
      </c>
      <c r="H33" s="66">
        <v>1725744.13</v>
      </c>
      <c r="I33" s="76">
        <v>871274.16</v>
      </c>
      <c r="J33" s="76">
        <v>876418.24</v>
      </c>
      <c r="K33" s="76">
        <v>1280063.94</v>
      </c>
      <c r="L33" s="66">
        <v>1778630.69</v>
      </c>
      <c r="M33" s="91">
        <f t="shared" si="2"/>
        <v>6532131.1600000001</v>
      </c>
      <c r="N33" s="11"/>
    </row>
    <row r="34" spans="2:14" ht="32.25" customHeight="1" x14ac:dyDescent="0.3">
      <c r="B34" s="6"/>
      <c r="C34" s="6"/>
      <c r="D34" s="9" t="s">
        <v>15</v>
      </c>
      <c r="E34" s="10">
        <v>4659476</v>
      </c>
      <c r="F34" s="44">
        <v>4659476</v>
      </c>
      <c r="G34" s="25">
        <v>0</v>
      </c>
      <c r="H34" s="66">
        <v>730430.4</v>
      </c>
      <c r="I34" s="26">
        <v>0</v>
      </c>
      <c r="J34" s="76">
        <v>99874.32</v>
      </c>
      <c r="K34" s="26">
        <v>0</v>
      </c>
      <c r="L34" s="25">
        <v>0</v>
      </c>
      <c r="M34" s="91">
        <f t="shared" si="2"/>
        <v>830304.72</v>
      </c>
      <c r="N34" s="11"/>
    </row>
    <row r="35" spans="2:14" ht="90.75" customHeight="1" x14ac:dyDescent="0.3">
      <c r="B35" s="6"/>
      <c r="C35" s="6"/>
      <c r="D35" s="9" t="s">
        <v>16</v>
      </c>
      <c r="E35" s="10">
        <v>8124083</v>
      </c>
      <c r="F35" s="44">
        <v>8124083</v>
      </c>
      <c r="G35" s="25">
        <v>0</v>
      </c>
      <c r="H35" s="25">
        <v>0</v>
      </c>
      <c r="I35" s="26">
        <v>0</v>
      </c>
      <c r="J35" s="26">
        <v>0</v>
      </c>
      <c r="K35" s="76">
        <v>184238.51</v>
      </c>
      <c r="L35" s="66">
        <v>-184238.51</v>
      </c>
      <c r="M35" s="27">
        <f t="shared" si="2"/>
        <v>0</v>
      </c>
      <c r="N35" s="11"/>
    </row>
    <row r="36" spans="2:14" ht="57.75" customHeight="1" x14ac:dyDescent="0.3">
      <c r="B36" s="6"/>
      <c r="C36" s="6"/>
      <c r="D36" s="9" t="s">
        <v>76</v>
      </c>
      <c r="E36" s="10">
        <v>18033602</v>
      </c>
      <c r="F36" s="44">
        <v>18033602</v>
      </c>
      <c r="G36" s="25">
        <v>0</v>
      </c>
      <c r="H36" s="66">
        <v>460200</v>
      </c>
      <c r="I36" s="76">
        <v>158686.67000000001</v>
      </c>
      <c r="J36" s="76">
        <v>140000</v>
      </c>
      <c r="K36" s="76">
        <v>239140</v>
      </c>
      <c r="L36" s="76">
        <v>288074.90000000002</v>
      </c>
      <c r="M36" s="91">
        <f t="shared" si="2"/>
        <v>1286101.57</v>
      </c>
      <c r="N36" s="11"/>
    </row>
    <row r="37" spans="2:14" ht="60" customHeight="1" thickBot="1" x14ac:dyDescent="0.35">
      <c r="B37" s="6"/>
      <c r="C37" s="6"/>
      <c r="D37" s="16" t="s">
        <v>17</v>
      </c>
      <c r="E37" s="48">
        <v>8325000</v>
      </c>
      <c r="F37" s="48">
        <v>8325000</v>
      </c>
      <c r="G37" s="68">
        <v>0</v>
      </c>
      <c r="H37" s="68">
        <v>0</v>
      </c>
      <c r="I37" s="78">
        <v>0</v>
      </c>
      <c r="J37" s="26">
        <v>0</v>
      </c>
      <c r="K37" s="78">
        <v>0</v>
      </c>
      <c r="L37" s="68">
        <v>0</v>
      </c>
      <c r="M37" s="94">
        <f t="shared" si="2"/>
        <v>0</v>
      </c>
      <c r="N37" s="11"/>
    </row>
    <row r="38" spans="2:14" ht="45" customHeight="1" thickBot="1" x14ac:dyDescent="0.35">
      <c r="B38" s="6"/>
      <c r="C38" s="6"/>
      <c r="D38" s="15" t="s">
        <v>18</v>
      </c>
      <c r="E38" s="46">
        <f>+E39+E40+E41+E42+E43+E44+E45+E47</f>
        <v>197096507</v>
      </c>
      <c r="F38" s="58">
        <f>+F39+F40+F41+F42+F43+F44+F45+F47</f>
        <v>197096507</v>
      </c>
      <c r="G38" s="69">
        <v>0</v>
      </c>
      <c r="H38" s="69">
        <v>0</v>
      </c>
      <c r="I38" s="69">
        <v>0</v>
      </c>
      <c r="J38" s="82">
        <f>+J39</f>
        <v>117705</v>
      </c>
      <c r="K38" s="83">
        <v>0</v>
      </c>
      <c r="L38" s="87">
        <f>+L41+L47</f>
        <v>1433122.8199999998</v>
      </c>
      <c r="M38" s="93">
        <f t="shared" si="2"/>
        <v>1550827.8199999998</v>
      </c>
      <c r="N38" s="11"/>
    </row>
    <row r="39" spans="2:14" ht="63" customHeight="1" x14ac:dyDescent="0.3">
      <c r="B39" s="6"/>
      <c r="C39" s="6"/>
      <c r="D39" s="13" t="s">
        <v>19</v>
      </c>
      <c r="E39" s="17">
        <v>138414997</v>
      </c>
      <c r="F39" s="43">
        <v>138414997</v>
      </c>
      <c r="G39" s="70">
        <v>0</v>
      </c>
      <c r="H39" s="74">
        <v>0</v>
      </c>
      <c r="I39" s="79">
        <v>0</v>
      </c>
      <c r="J39" s="76">
        <v>117705</v>
      </c>
      <c r="K39" s="84">
        <v>0</v>
      </c>
      <c r="L39" s="70">
        <v>0</v>
      </c>
      <c r="M39" s="95">
        <f t="shared" si="2"/>
        <v>117705</v>
      </c>
      <c r="N39" s="11"/>
    </row>
    <row r="40" spans="2:14" ht="41.25" customHeight="1" x14ac:dyDescent="0.3">
      <c r="B40" s="6"/>
      <c r="C40" s="6"/>
      <c r="D40" s="9" t="s">
        <v>20</v>
      </c>
      <c r="E40" s="10">
        <v>720000</v>
      </c>
      <c r="F40" s="44">
        <v>720000</v>
      </c>
      <c r="G40" s="25">
        <v>0</v>
      </c>
      <c r="H40" s="68">
        <v>0</v>
      </c>
      <c r="I40" s="26">
        <v>0</v>
      </c>
      <c r="J40" s="26">
        <v>0</v>
      </c>
      <c r="K40" s="78">
        <v>0</v>
      </c>
      <c r="L40" s="25">
        <v>0</v>
      </c>
      <c r="M40" s="27">
        <f t="shared" si="2"/>
        <v>0</v>
      </c>
      <c r="N40" s="11"/>
    </row>
    <row r="41" spans="2:14" ht="54" customHeight="1" x14ac:dyDescent="0.3">
      <c r="B41" s="6"/>
      <c r="C41" s="6"/>
      <c r="D41" s="9" t="s">
        <v>21</v>
      </c>
      <c r="E41" s="10">
        <v>982824</v>
      </c>
      <c r="F41" s="44">
        <v>982824</v>
      </c>
      <c r="G41" s="25">
        <v>0</v>
      </c>
      <c r="H41" s="68">
        <v>0</v>
      </c>
      <c r="I41" s="26">
        <v>0</v>
      </c>
      <c r="J41" s="26">
        <v>0</v>
      </c>
      <c r="K41" s="78">
        <v>0</v>
      </c>
      <c r="L41" s="66">
        <v>631240.93999999994</v>
      </c>
      <c r="M41" s="92">
        <f t="shared" si="2"/>
        <v>631240.93999999994</v>
      </c>
      <c r="N41" s="11"/>
    </row>
    <row r="42" spans="2:14" ht="50.25" customHeight="1" x14ac:dyDescent="0.3">
      <c r="B42" s="6"/>
      <c r="C42" s="6"/>
      <c r="D42" s="9" t="s">
        <v>22</v>
      </c>
      <c r="E42" s="10">
        <v>30745020</v>
      </c>
      <c r="F42" s="44">
        <v>30745020</v>
      </c>
      <c r="G42" s="25">
        <v>0</v>
      </c>
      <c r="H42" s="68">
        <v>0</v>
      </c>
      <c r="I42" s="26">
        <v>0</v>
      </c>
      <c r="J42" s="26">
        <v>0</v>
      </c>
      <c r="K42" s="78">
        <v>0</v>
      </c>
      <c r="L42" s="25">
        <v>0</v>
      </c>
      <c r="M42" s="27">
        <f t="shared" si="2"/>
        <v>0</v>
      </c>
      <c r="N42" s="11"/>
    </row>
    <row r="43" spans="2:14" ht="60" customHeight="1" x14ac:dyDescent="0.3">
      <c r="B43" s="6"/>
      <c r="C43" s="6"/>
      <c r="D43" s="9" t="s">
        <v>23</v>
      </c>
      <c r="E43" s="10">
        <v>1510000</v>
      </c>
      <c r="F43" s="44">
        <v>1510000</v>
      </c>
      <c r="G43" s="25">
        <v>0</v>
      </c>
      <c r="H43" s="68">
        <v>0</v>
      </c>
      <c r="I43" s="26">
        <v>0</v>
      </c>
      <c r="J43" s="26">
        <v>0</v>
      </c>
      <c r="K43" s="78">
        <v>0</v>
      </c>
      <c r="L43" s="25">
        <v>0</v>
      </c>
      <c r="M43" s="96">
        <f t="shared" si="2"/>
        <v>0</v>
      </c>
      <c r="N43" s="11"/>
    </row>
    <row r="44" spans="2:14" ht="60.75" customHeight="1" x14ac:dyDescent="0.3">
      <c r="B44" s="6"/>
      <c r="C44" s="6"/>
      <c r="D44" s="9" t="s">
        <v>24</v>
      </c>
      <c r="E44" s="10">
        <v>171000</v>
      </c>
      <c r="F44" s="44">
        <v>171000</v>
      </c>
      <c r="G44" s="25">
        <v>0</v>
      </c>
      <c r="H44" s="68">
        <v>0</v>
      </c>
      <c r="I44" s="26">
        <v>0</v>
      </c>
      <c r="J44" s="26">
        <v>0</v>
      </c>
      <c r="K44" s="78">
        <v>0</v>
      </c>
      <c r="L44" s="25">
        <v>0</v>
      </c>
      <c r="M44" s="27">
        <f t="shared" si="2"/>
        <v>0</v>
      </c>
      <c r="N44" s="11"/>
    </row>
    <row r="45" spans="2:14" ht="70.5" customHeight="1" x14ac:dyDescent="0.3">
      <c r="B45" s="6"/>
      <c r="C45" s="6"/>
      <c r="D45" s="9" t="s">
        <v>25</v>
      </c>
      <c r="E45" s="10">
        <v>20068490</v>
      </c>
      <c r="F45" s="44">
        <v>20068490</v>
      </c>
      <c r="G45" s="25">
        <v>0</v>
      </c>
      <c r="H45" s="68">
        <v>0</v>
      </c>
      <c r="I45" s="26">
        <v>0</v>
      </c>
      <c r="J45" s="26">
        <v>0</v>
      </c>
      <c r="K45" s="78">
        <v>0</v>
      </c>
      <c r="L45" s="25">
        <v>0</v>
      </c>
      <c r="M45" s="27">
        <f t="shared" si="2"/>
        <v>0</v>
      </c>
      <c r="N45" s="11"/>
    </row>
    <row r="46" spans="2:14" ht="84" customHeight="1" x14ac:dyDescent="0.3">
      <c r="B46" s="6"/>
      <c r="C46" s="6"/>
      <c r="D46" s="16" t="s">
        <v>69</v>
      </c>
      <c r="E46" s="40">
        <v>0</v>
      </c>
      <c r="F46" s="40">
        <v>0</v>
      </c>
      <c r="G46" s="68">
        <v>0</v>
      </c>
      <c r="H46" s="68">
        <v>0</v>
      </c>
      <c r="I46" s="78">
        <v>0</v>
      </c>
      <c r="J46" s="78">
        <v>0</v>
      </c>
      <c r="K46" s="78">
        <v>0</v>
      </c>
      <c r="L46" s="68">
        <v>0</v>
      </c>
      <c r="M46" s="96">
        <f>+G46+H46+I46+J46+K46+L46</f>
        <v>0</v>
      </c>
      <c r="N46" s="11"/>
    </row>
    <row r="47" spans="2:14" ht="45.75" customHeight="1" thickBot="1" x14ac:dyDescent="0.35">
      <c r="B47" s="6"/>
      <c r="C47" s="6"/>
      <c r="D47" s="22" t="s">
        <v>26</v>
      </c>
      <c r="E47" s="48">
        <v>4484176</v>
      </c>
      <c r="F47" s="57">
        <v>4484176</v>
      </c>
      <c r="G47" s="71">
        <v>0</v>
      </c>
      <c r="H47" s="68">
        <v>0</v>
      </c>
      <c r="I47" s="78">
        <v>0</v>
      </c>
      <c r="J47" s="78">
        <v>0</v>
      </c>
      <c r="K47" s="68">
        <v>0</v>
      </c>
      <c r="L47" s="67">
        <v>801881.88</v>
      </c>
      <c r="M47" s="97">
        <f>+G47+H47+I47+J47+K47+L47</f>
        <v>801881.88</v>
      </c>
      <c r="N47" s="11"/>
    </row>
    <row r="48" spans="2:14" ht="50.25" customHeight="1" thickBot="1" x14ac:dyDescent="0.35">
      <c r="B48" s="6"/>
      <c r="C48" s="6"/>
      <c r="D48" s="33" t="s">
        <v>27</v>
      </c>
      <c r="E48" s="21">
        <f>+E49+E54</f>
        <v>617384301</v>
      </c>
      <c r="F48" s="56">
        <f>+F49+F54</f>
        <v>617384301</v>
      </c>
      <c r="G48" s="56">
        <f>+G49</f>
        <v>20134460.07</v>
      </c>
      <c r="H48" s="56">
        <f>+H49</f>
        <v>45922061.369999997</v>
      </c>
      <c r="I48" s="56">
        <f>+I49+I54</f>
        <v>51487032.219999999</v>
      </c>
      <c r="J48" s="56">
        <f>+J49+J54</f>
        <v>39561262.82</v>
      </c>
      <c r="K48" s="56">
        <f>+K49+K54</f>
        <v>38803608.32</v>
      </c>
      <c r="L48" s="56">
        <f>+L49+L54</f>
        <v>38515824.32</v>
      </c>
      <c r="M48" s="93">
        <f t="shared" si="2"/>
        <v>234424249.11999997</v>
      </c>
      <c r="N48" s="11"/>
    </row>
    <row r="49" spans="2:14" ht="61.5" customHeight="1" x14ac:dyDescent="0.3">
      <c r="B49" s="6"/>
      <c r="C49" s="6"/>
      <c r="D49" s="13" t="s">
        <v>28</v>
      </c>
      <c r="E49" s="17">
        <v>616884301</v>
      </c>
      <c r="F49" s="43">
        <v>616884301</v>
      </c>
      <c r="G49" s="43">
        <v>20134460.07</v>
      </c>
      <c r="H49" s="43">
        <v>45922061.369999997</v>
      </c>
      <c r="I49" s="80">
        <v>51444243.899999999</v>
      </c>
      <c r="J49" s="80">
        <v>39561262.82</v>
      </c>
      <c r="K49" s="80">
        <v>38508824.32</v>
      </c>
      <c r="L49" s="44">
        <v>38515824.32</v>
      </c>
      <c r="M49" s="90">
        <f t="shared" si="2"/>
        <v>234086676.79999998</v>
      </c>
      <c r="N49" s="11"/>
    </row>
    <row r="50" spans="2:14" ht="66" customHeight="1" x14ac:dyDescent="0.3">
      <c r="B50" s="6"/>
      <c r="C50" s="6"/>
      <c r="D50" s="9" t="s">
        <v>91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27">
        <f t="shared" si="2"/>
        <v>0</v>
      </c>
      <c r="N50" s="11"/>
    </row>
    <row r="51" spans="2:14" ht="57" customHeight="1" x14ac:dyDescent="0.3">
      <c r="B51" s="6"/>
      <c r="C51" s="6"/>
      <c r="D51" s="9" t="s">
        <v>29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27">
        <f t="shared" si="2"/>
        <v>0</v>
      </c>
      <c r="N51" s="11"/>
    </row>
    <row r="52" spans="2:14" ht="66.75" customHeight="1" x14ac:dyDescent="0.3">
      <c r="B52" s="6"/>
      <c r="C52" s="6"/>
      <c r="D52" s="9" t="s">
        <v>30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27">
        <f t="shared" si="2"/>
        <v>0</v>
      </c>
      <c r="N52" s="11"/>
    </row>
    <row r="53" spans="2:14" ht="75" customHeight="1" x14ac:dyDescent="0.3">
      <c r="B53" s="6"/>
      <c r="C53" s="6"/>
      <c r="D53" s="9" t="s">
        <v>31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27">
        <f t="shared" si="2"/>
        <v>0</v>
      </c>
      <c r="N53" s="11"/>
    </row>
    <row r="54" spans="2:14" ht="57" customHeight="1" x14ac:dyDescent="0.3">
      <c r="B54" s="6"/>
      <c r="C54" s="6"/>
      <c r="D54" s="9" t="s">
        <v>32</v>
      </c>
      <c r="E54" s="10">
        <v>500000</v>
      </c>
      <c r="F54" s="10">
        <v>500000</v>
      </c>
      <c r="G54" s="40">
        <v>0</v>
      </c>
      <c r="H54" s="40">
        <v>0</v>
      </c>
      <c r="I54" s="29">
        <v>42788.32</v>
      </c>
      <c r="J54" s="40">
        <v>0</v>
      </c>
      <c r="K54" s="29">
        <v>294784</v>
      </c>
      <c r="L54" s="40">
        <v>0</v>
      </c>
      <c r="M54" s="91">
        <f t="shared" si="2"/>
        <v>337572.32</v>
      </c>
      <c r="N54" s="11"/>
    </row>
    <row r="55" spans="2:14" ht="60.75" customHeight="1" thickBot="1" x14ac:dyDescent="0.35">
      <c r="B55" s="6"/>
      <c r="C55" s="6"/>
      <c r="D55" s="16" t="s">
        <v>33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98">
        <f t="shared" si="2"/>
        <v>0</v>
      </c>
      <c r="N55" s="11"/>
    </row>
    <row r="56" spans="2:14" ht="54.75" customHeight="1" thickBot="1" x14ac:dyDescent="0.35">
      <c r="B56" s="6"/>
      <c r="C56" s="6"/>
      <c r="D56" s="30" t="s">
        <v>34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99">
        <f t="shared" si="2"/>
        <v>0</v>
      </c>
      <c r="N56" s="11"/>
    </row>
    <row r="57" spans="2:14" ht="59.25" customHeight="1" x14ac:dyDescent="0.3">
      <c r="B57" s="6"/>
      <c r="C57" s="6"/>
      <c r="D57" s="13" t="s">
        <v>35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100">
        <f t="shared" si="2"/>
        <v>0</v>
      </c>
      <c r="N57" s="11"/>
    </row>
    <row r="58" spans="2:14" ht="68.25" customHeight="1" x14ac:dyDescent="0.3">
      <c r="B58" s="6"/>
      <c r="C58" s="6"/>
      <c r="D58" s="9" t="s">
        <v>36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27">
        <f t="shared" si="2"/>
        <v>0</v>
      </c>
      <c r="N58" s="11"/>
    </row>
    <row r="59" spans="2:14" ht="68.25" customHeight="1" x14ac:dyDescent="0.3">
      <c r="B59" s="6"/>
      <c r="C59" s="6"/>
      <c r="D59" s="9" t="s">
        <v>37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27">
        <f t="shared" si="2"/>
        <v>0</v>
      </c>
      <c r="N59" s="11"/>
    </row>
    <row r="60" spans="2:14" ht="67.5" customHeight="1" x14ac:dyDescent="0.3">
      <c r="B60" s="6"/>
      <c r="C60" s="6"/>
      <c r="D60" s="9" t="s">
        <v>92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27">
        <f t="shared" si="2"/>
        <v>0</v>
      </c>
      <c r="N60" s="11"/>
    </row>
    <row r="61" spans="2:14" ht="66.75" customHeight="1" x14ac:dyDescent="0.3">
      <c r="B61" s="6"/>
      <c r="C61" s="6"/>
      <c r="D61" s="14" t="s">
        <v>38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27">
        <f t="shared" si="2"/>
        <v>0</v>
      </c>
      <c r="N61" s="11"/>
    </row>
    <row r="62" spans="2:14" ht="65.25" customHeight="1" x14ac:dyDescent="0.3">
      <c r="B62" s="6"/>
      <c r="C62" s="6"/>
      <c r="D62" s="9" t="s">
        <v>39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27">
        <f t="shared" si="2"/>
        <v>0</v>
      </c>
      <c r="N62" s="11"/>
    </row>
    <row r="63" spans="2:14" ht="69" customHeight="1" thickBot="1" x14ac:dyDescent="0.35">
      <c r="B63" s="6"/>
      <c r="C63" s="6"/>
      <c r="D63" s="16" t="s">
        <v>40</v>
      </c>
      <c r="E63" s="40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40">
        <v>0</v>
      </c>
      <c r="M63" s="94">
        <f t="shared" si="2"/>
        <v>0</v>
      </c>
      <c r="N63" s="11"/>
    </row>
    <row r="64" spans="2:14" ht="57.75" customHeight="1" thickBot="1" x14ac:dyDescent="0.35">
      <c r="B64" s="6"/>
      <c r="C64" s="6"/>
      <c r="D64" s="15" t="s">
        <v>41</v>
      </c>
      <c r="E64" s="46">
        <f>+E65+E66+E67+E68+E69+E70+E72</f>
        <v>91451641</v>
      </c>
      <c r="F64" s="58">
        <f>+F65+F66+F67+F68+F69+F70+F72</f>
        <v>91451641</v>
      </c>
      <c r="G64" s="35">
        <v>0</v>
      </c>
      <c r="H64" s="35">
        <v>0</v>
      </c>
      <c r="I64" s="35">
        <v>0</v>
      </c>
      <c r="J64" s="82">
        <f>+J68</f>
        <v>6073200</v>
      </c>
      <c r="K64" s="41">
        <v>0</v>
      </c>
      <c r="L64" s="87">
        <f>+L68+L65</f>
        <v>95059.62</v>
      </c>
      <c r="M64" s="93">
        <f t="shared" si="2"/>
        <v>6168259.6200000001</v>
      </c>
      <c r="N64" s="11"/>
    </row>
    <row r="65" spans="2:14" ht="40.5" customHeight="1" x14ac:dyDescent="0.3">
      <c r="B65" s="6"/>
      <c r="C65" s="6"/>
      <c r="D65" s="13" t="s">
        <v>42</v>
      </c>
      <c r="E65" s="17">
        <v>9105160</v>
      </c>
      <c r="F65" s="17">
        <v>9105160</v>
      </c>
      <c r="G65" s="42">
        <v>0</v>
      </c>
      <c r="H65" s="42">
        <v>0</v>
      </c>
      <c r="I65" s="42">
        <v>0</v>
      </c>
      <c r="J65" s="40">
        <v>0</v>
      </c>
      <c r="K65" s="42">
        <v>0</v>
      </c>
      <c r="L65" s="28">
        <v>95059.62</v>
      </c>
      <c r="M65" s="101">
        <f t="shared" si="2"/>
        <v>95059.62</v>
      </c>
      <c r="N65" s="11"/>
    </row>
    <row r="66" spans="2:14" ht="71.25" customHeight="1" x14ac:dyDescent="0.3">
      <c r="B66" s="6"/>
      <c r="C66" s="6"/>
      <c r="D66" s="9" t="s">
        <v>43</v>
      </c>
      <c r="E66" s="10">
        <v>25000</v>
      </c>
      <c r="F66" s="10">
        <v>25000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27">
        <f t="shared" si="2"/>
        <v>0</v>
      </c>
      <c r="N66" s="11"/>
    </row>
    <row r="67" spans="2:14" ht="64.5" customHeight="1" x14ac:dyDescent="0.3">
      <c r="B67" s="6"/>
      <c r="C67" s="6"/>
      <c r="D67" s="9" t="s">
        <v>44</v>
      </c>
      <c r="E67" s="10">
        <v>1000000</v>
      </c>
      <c r="F67" s="10">
        <v>1000000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27">
        <f t="shared" si="2"/>
        <v>0</v>
      </c>
      <c r="N67" s="11"/>
    </row>
    <row r="68" spans="2:14" ht="72.75" customHeight="1" x14ac:dyDescent="0.3">
      <c r="B68" s="6"/>
      <c r="C68" s="6"/>
      <c r="D68" s="9" t="s">
        <v>45</v>
      </c>
      <c r="E68" s="10">
        <v>80071481</v>
      </c>
      <c r="F68" s="10">
        <v>80071481</v>
      </c>
      <c r="G68" s="40">
        <v>0</v>
      </c>
      <c r="H68" s="40">
        <v>0</v>
      </c>
      <c r="I68" s="40">
        <v>0</v>
      </c>
      <c r="J68" s="29">
        <v>6073200</v>
      </c>
      <c r="K68" s="40">
        <v>0</v>
      </c>
      <c r="L68" s="40">
        <v>0</v>
      </c>
      <c r="M68" s="91">
        <f t="shared" si="2"/>
        <v>6073200</v>
      </c>
      <c r="N68" s="11"/>
    </row>
    <row r="69" spans="2:14" ht="60.75" customHeight="1" x14ac:dyDescent="0.3">
      <c r="B69" s="6"/>
      <c r="C69" s="6"/>
      <c r="D69" s="9" t="s">
        <v>46</v>
      </c>
      <c r="E69" s="10">
        <v>1050000</v>
      </c>
      <c r="F69" s="10">
        <v>1050000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27">
        <f t="shared" si="2"/>
        <v>0</v>
      </c>
      <c r="N69" s="11"/>
    </row>
    <row r="70" spans="2:14" ht="57.75" customHeight="1" x14ac:dyDescent="0.3">
      <c r="B70" s="6"/>
      <c r="C70" s="6"/>
      <c r="D70" s="9" t="s">
        <v>47</v>
      </c>
      <c r="E70" s="10">
        <v>100000</v>
      </c>
      <c r="F70" s="10">
        <v>100000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27">
        <f t="shared" si="2"/>
        <v>0</v>
      </c>
      <c r="N70" s="11"/>
    </row>
    <row r="71" spans="2:14" ht="60" customHeight="1" x14ac:dyDescent="0.3">
      <c r="B71" s="6"/>
      <c r="C71" s="6"/>
      <c r="D71" s="9" t="s">
        <v>74</v>
      </c>
      <c r="E71" s="47">
        <v>0</v>
      </c>
      <c r="F71" s="47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27">
        <f t="shared" si="2"/>
        <v>0</v>
      </c>
      <c r="N71" s="11"/>
    </row>
    <row r="72" spans="2:14" ht="44.25" customHeight="1" x14ac:dyDescent="0.3">
      <c r="B72" s="6"/>
      <c r="C72" s="6"/>
      <c r="D72" s="9" t="s">
        <v>48</v>
      </c>
      <c r="E72" s="10">
        <v>100000</v>
      </c>
      <c r="F72" s="10">
        <v>100000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27">
        <f t="shared" si="2"/>
        <v>0</v>
      </c>
      <c r="N72" s="11"/>
    </row>
    <row r="73" spans="2:14" ht="99" customHeight="1" thickBot="1" x14ac:dyDescent="0.35">
      <c r="B73" s="6"/>
      <c r="C73" s="6"/>
      <c r="D73" s="16" t="s">
        <v>49</v>
      </c>
      <c r="E73" s="40">
        <v>0</v>
      </c>
      <c r="F73" s="40">
        <v>0</v>
      </c>
      <c r="G73" s="34">
        <v>0</v>
      </c>
      <c r="H73" s="34">
        <v>0</v>
      </c>
      <c r="I73" s="34">
        <v>0</v>
      </c>
      <c r="J73" s="40">
        <v>0</v>
      </c>
      <c r="K73" s="40">
        <v>0</v>
      </c>
      <c r="L73" s="40">
        <v>0</v>
      </c>
      <c r="M73" s="94">
        <f>+G73+H73+I73+J73+K73+L73</f>
        <v>0</v>
      </c>
      <c r="N73" s="11"/>
    </row>
    <row r="74" spans="2:14" ht="40.5" customHeight="1" thickBot="1" x14ac:dyDescent="0.35">
      <c r="B74" s="6"/>
      <c r="C74" s="6"/>
      <c r="D74" s="15" t="s">
        <v>50</v>
      </c>
      <c r="E74" s="46">
        <f>+E75</f>
        <v>600000</v>
      </c>
      <c r="F74" s="58">
        <f>+F75</f>
        <v>600000</v>
      </c>
      <c r="G74" s="41">
        <v>0</v>
      </c>
      <c r="H74" s="41">
        <v>0</v>
      </c>
      <c r="I74" s="35">
        <v>0</v>
      </c>
      <c r="J74" s="41">
        <v>0</v>
      </c>
      <c r="K74" s="41">
        <v>0</v>
      </c>
      <c r="L74" s="41">
        <v>0</v>
      </c>
      <c r="M74" s="102">
        <f>+G74+H74+I74+J74+K74+L74</f>
        <v>0</v>
      </c>
      <c r="N74" s="11"/>
    </row>
    <row r="75" spans="2:14" ht="56.25" customHeight="1" x14ac:dyDescent="0.3">
      <c r="B75" s="6"/>
      <c r="C75" s="6"/>
      <c r="D75" s="13" t="s">
        <v>51</v>
      </c>
      <c r="E75" s="17">
        <v>600000</v>
      </c>
      <c r="F75" s="17">
        <v>600000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32">
        <f t="shared" si="2"/>
        <v>0</v>
      </c>
      <c r="N75" s="11"/>
    </row>
    <row r="76" spans="2:14" ht="36.75" customHeight="1" x14ac:dyDescent="0.3">
      <c r="B76" s="6"/>
      <c r="C76" s="6"/>
      <c r="D76" s="9" t="s">
        <v>52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23">
        <f t="shared" si="2"/>
        <v>0</v>
      </c>
      <c r="N76" s="11"/>
    </row>
    <row r="77" spans="2:14" ht="51" customHeight="1" x14ac:dyDescent="0.3">
      <c r="B77" s="6"/>
      <c r="C77" s="6"/>
      <c r="D77" s="9" t="s">
        <v>53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23">
        <f t="shared" si="2"/>
        <v>0</v>
      </c>
      <c r="N77" s="11"/>
    </row>
    <row r="78" spans="2:14" ht="96" customHeight="1" thickBot="1" x14ac:dyDescent="0.35">
      <c r="B78" s="6"/>
      <c r="C78" s="6"/>
      <c r="D78" s="16" t="s">
        <v>70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36">
        <f t="shared" si="2"/>
        <v>0</v>
      </c>
      <c r="N78" s="11"/>
    </row>
    <row r="79" spans="2:14" ht="81" customHeight="1" thickBot="1" x14ac:dyDescent="0.35">
      <c r="B79" s="6"/>
      <c r="C79" s="6"/>
      <c r="D79" s="33" t="s">
        <v>90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37">
        <f t="shared" si="2"/>
        <v>0</v>
      </c>
      <c r="N79" s="11"/>
    </row>
    <row r="80" spans="2:14" ht="53.25" customHeight="1" x14ac:dyDescent="0.3">
      <c r="B80" s="6"/>
      <c r="C80" s="6"/>
      <c r="D80" s="13" t="s">
        <v>73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32">
        <f t="shared" si="2"/>
        <v>0</v>
      </c>
      <c r="N80" s="11"/>
    </row>
    <row r="81" spans="2:14" ht="80.25" customHeight="1" thickBot="1" x14ac:dyDescent="0.35">
      <c r="B81" s="6"/>
      <c r="C81" s="6"/>
      <c r="D81" s="16" t="s">
        <v>54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36">
        <f t="shared" si="2"/>
        <v>0</v>
      </c>
      <c r="N81" s="11"/>
    </row>
    <row r="82" spans="2:14" ht="42" customHeight="1" thickBot="1" x14ac:dyDescent="0.35">
      <c r="B82" s="6"/>
      <c r="C82" s="6"/>
      <c r="D82" s="33" t="s">
        <v>55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1">
        <v>0</v>
      </c>
      <c r="K82" s="41">
        <v>0</v>
      </c>
      <c r="L82" s="41">
        <v>0</v>
      </c>
      <c r="M82" s="37">
        <f t="shared" si="2"/>
        <v>0</v>
      </c>
      <c r="N82" s="11"/>
    </row>
    <row r="83" spans="2:14" ht="55.5" customHeight="1" x14ac:dyDescent="0.3">
      <c r="B83" s="6"/>
      <c r="C83" s="6"/>
      <c r="D83" s="13" t="s">
        <v>56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32">
        <f t="shared" si="2"/>
        <v>0</v>
      </c>
      <c r="N83" s="11"/>
    </row>
    <row r="84" spans="2:14" ht="48.75" customHeight="1" x14ac:dyDescent="0.3">
      <c r="B84" s="6"/>
      <c r="C84" s="6"/>
      <c r="D84" s="9" t="s">
        <v>71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23">
        <f t="shared" si="2"/>
        <v>0</v>
      </c>
      <c r="N84" s="11"/>
    </row>
    <row r="85" spans="2:14" ht="63" customHeight="1" thickBot="1" x14ac:dyDescent="0.35">
      <c r="B85" s="6"/>
      <c r="C85" s="6"/>
      <c r="D85" s="16" t="s">
        <v>57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31">
        <f t="shared" si="2"/>
        <v>0</v>
      </c>
      <c r="N85" s="11"/>
    </row>
    <row r="86" spans="2:14" ht="33.75" customHeight="1" thickBot="1" x14ac:dyDescent="0.35">
      <c r="B86" s="6"/>
      <c r="C86" s="6"/>
      <c r="D86" s="38" t="s">
        <v>72</v>
      </c>
      <c r="E86" s="50">
        <f t="shared" ref="E86:J86" si="3">+E22+E28+E38+E48+E64+E74</f>
        <v>1932937781</v>
      </c>
      <c r="F86" s="59">
        <f t="shared" si="3"/>
        <v>1932937781</v>
      </c>
      <c r="G86" s="59">
        <f t="shared" si="3"/>
        <v>76263208.260000005</v>
      </c>
      <c r="H86" s="59">
        <f t="shared" si="3"/>
        <v>108640125.46000001</v>
      </c>
      <c r="I86" s="59">
        <f t="shared" si="3"/>
        <v>109557420.17</v>
      </c>
      <c r="J86" s="59">
        <f t="shared" si="3"/>
        <v>106241494.5</v>
      </c>
      <c r="K86" s="85">
        <f>+K22+K28+K38+K48+K64+K74</f>
        <v>139579859.22999999</v>
      </c>
      <c r="L86" s="59">
        <f>+L22+L28+L38+L48+L64+L74</f>
        <v>103499741.84</v>
      </c>
      <c r="M86" s="103">
        <f>+G86+H86+I86+J86+K86+L86</f>
        <v>643781849.46000004</v>
      </c>
      <c r="N86" s="11"/>
    </row>
    <row r="87" spans="2:14" ht="47.25" customHeight="1" x14ac:dyDescent="0.3">
      <c r="B87" s="6"/>
      <c r="C87" s="6"/>
      <c r="D87" s="12" t="s">
        <v>58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11"/>
    </row>
    <row r="88" spans="2:14" ht="48.75" customHeight="1" x14ac:dyDescent="0.3">
      <c r="B88" s="6"/>
      <c r="C88" s="6"/>
      <c r="D88" s="12" t="s">
        <v>59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11"/>
    </row>
    <row r="89" spans="2:14" ht="65.25" customHeight="1" x14ac:dyDescent="0.3">
      <c r="B89" s="6"/>
      <c r="C89" s="6"/>
      <c r="D89" s="9" t="s">
        <v>60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11"/>
    </row>
    <row r="90" spans="2:14" ht="62.25" customHeight="1" thickBot="1" x14ac:dyDescent="0.35">
      <c r="B90" s="6"/>
      <c r="C90" s="6"/>
      <c r="D90" s="16" t="s">
        <v>61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11"/>
    </row>
    <row r="91" spans="2:14" ht="50.25" customHeight="1" thickBot="1" x14ac:dyDescent="0.35">
      <c r="B91" s="6"/>
      <c r="C91" s="6"/>
      <c r="D91" s="30" t="s">
        <v>62</v>
      </c>
      <c r="E91" s="41">
        <v>0</v>
      </c>
      <c r="F91" s="104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105">
        <v>0</v>
      </c>
      <c r="N91" s="11"/>
    </row>
    <row r="92" spans="2:14" ht="45.75" customHeight="1" x14ac:dyDescent="0.3">
      <c r="B92" s="6"/>
      <c r="C92" s="6"/>
      <c r="D92" s="13" t="s">
        <v>63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11"/>
    </row>
    <row r="93" spans="2:14" ht="53.25" customHeight="1" thickBot="1" x14ac:dyDescent="0.35">
      <c r="B93" s="6"/>
      <c r="C93" s="6"/>
      <c r="D93" s="16" t="s">
        <v>64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11"/>
    </row>
    <row r="94" spans="2:14" ht="53.25" customHeight="1" thickBot="1" x14ac:dyDescent="0.35">
      <c r="B94" s="6"/>
      <c r="C94" s="6"/>
      <c r="D94" s="33" t="s">
        <v>65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41">
        <v>0</v>
      </c>
      <c r="N94" s="11"/>
    </row>
    <row r="95" spans="2:14" ht="60" customHeight="1" thickBot="1" x14ac:dyDescent="0.35">
      <c r="B95" s="6"/>
      <c r="C95" s="6"/>
      <c r="D95" s="39" t="s">
        <v>66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11"/>
    </row>
    <row r="96" spans="2:14" ht="48.75" customHeight="1" thickBot="1" x14ac:dyDescent="0.35">
      <c r="B96" s="6"/>
      <c r="C96" s="6"/>
      <c r="D96" s="33" t="s">
        <v>67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41">
        <v>0</v>
      </c>
      <c r="L96" s="41">
        <v>0</v>
      </c>
      <c r="M96" s="41">
        <v>0</v>
      </c>
      <c r="N96" s="11"/>
    </row>
    <row r="97" spans="2:18" ht="69.75" customHeight="1" thickBot="1" x14ac:dyDescent="0.35">
      <c r="B97" s="6"/>
      <c r="C97" s="6"/>
      <c r="D97" s="7" t="s">
        <v>68</v>
      </c>
      <c r="E97" s="51">
        <f t="shared" ref="E97:M97" si="4">+E86+E96</f>
        <v>1932937781</v>
      </c>
      <c r="F97" s="60">
        <f t="shared" si="4"/>
        <v>1932937781</v>
      </c>
      <c r="G97" s="60">
        <f t="shared" si="4"/>
        <v>76263208.260000005</v>
      </c>
      <c r="H97" s="75">
        <f t="shared" si="4"/>
        <v>108640125.46000001</v>
      </c>
      <c r="I97" s="81">
        <f t="shared" si="4"/>
        <v>109557420.17</v>
      </c>
      <c r="J97" s="75">
        <f t="shared" si="4"/>
        <v>106241494.5</v>
      </c>
      <c r="K97" s="86">
        <f t="shared" si="4"/>
        <v>139579859.22999999</v>
      </c>
      <c r="L97" s="81">
        <f t="shared" si="4"/>
        <v>103499741.84</v>
      </c>
      <c r="M97" s="60">
        <f t="shared" si="4"/>
        <v>643781849.46000004</v>
      </c>
      <c r="N97" s="11"/>
    </row>
    <row r="98" spans="2:18" ht="15.75" customHeight="1" x14ac:dyDescent="0.3">
      <c r="B98" s="6"/>
      <c r="C98" s="6"/>
      <c r="D98" s="8"/>
      <c r="E98" s="8"/>
      <c r="F98" s="61"/>
      <c r="G98" s="72"/>
      <c r="H98" s="72"/>
      <c r="I98" s="72"/>
      <c r="J98" s="72"/>
      <c r="K98" s="72"/>
      <c r="L98" s="72"/>
      <c r="M98" s="61"/>
      <c r="N98" s="8"/>
    </row>
    <row r="99" spans="2:18" ht="15.75" customHeight="1" x14ac:dyDescent="0.3">
      <c r="B99" s="6"/>
      <c r="C99" s="6"/>
      <c r="D99" s="112" t="s">
        <v>79</v>
      </c>
      <c r="E99" s="112"/>
      <c r="F99" s="113"/>
      <c r="G99" s="113"/>
      <c r="H99" s="113"/>
      <c r="I99" s="113"/>
      <c r="J99" s="113"/>
      <c r="K99" s="113"/>
      <c r="L99" s="113"/>
      <c r="M99" s="113"/>
      <c r="N99" s="8"/>
      <c r="R99" s="19"/>
    </row>
    <row r="100" spans="2:18" ht="15.75" customHeight="1" x14ac:dyDescent="0.3">
      <c r="D100" s="106" t="s">
        <v>80</v>
      </c>
      <c r="E100" s="106"/>
      <c r="F100" s="107"/>
      <c r="G100" s="107"/>
      <c r="H100" s="107"/>
      <c r="I100" s="107"/>
      <c r="J100" s="107"/>
      <c r="K100" s="107"/>
      <c r="L100" s="107"/>
      <c r="M100" s="107"/>
    </row>
    <row r="101" spans="2:18" ht="15.75" customHeight="1" x14ac:dyDescent="0.3">
      <c r="D101" s="106" t="s">
        <v>81</v>
      </c>
      <c r="E101" s="106"/>
      <c r="F101" s="107"/>
      <c r="G101" s="107"/>
      <c r="H101" s="107"/>
      <c r="I101" s="107"/>
      <c r="J101" s="107"/>
      <c r="K101" s="107"/>
      <c r="L101" s="107"/>
      <c r="M101" s="107"/>
    </row>
    <row r="102" spans="2:18" ht="42.6" customHeight="1" x14ac:dyDescent="0.3">
      <c r="D102" s="106" t="s">
        <v>82</v>
      </c>
      <c r="E102" s="106"/>
      <c r="F102" s="107"/>
      <c r="G102" s="107"/>
      <c r="H102" s="107"/>
      <c r="I102" s="107"/>
      <c r="J102" s="107"/>
      <c r="K102" s="107"/>
      <c r="L102" s="107"/>
      <c r="M102" s="107"/>
      <c r="R102" s="19">
        <f>+K97-139579859.23</f>
        <v>0</v>
      </c>
    </row>
    <row r="103" spans="2:18" ht="48.6" customHeight="1" x14ac:dyDescent="0.3">
      <c r="D103" s="4"/>
      <c r="E103" s="52"/>
      <c r="F103" s="62"/>
      <c r="G103" s="62"/>
      <c r="H103" s="62"/>
      <c r="I103" s="62"/>
      <c r="J103" s="62"/>
      <c r="K103" s="62"/>
      <c r="L103" s="62"/>
    </row>
    <row r="104" spans="2:18" ht="15.75" customHeight="1" x14ac:dyDescent="0.3">
      <c r="D104" s="4"/>
      <c r="E104" s="52"/>
      <c r="F104" s="62"/>
      <c r="G104" s="62"/>
      <c r="H104" s="62"/>
      <c r="I104" s="62"/>
      <c r="J104" s="62"/>
      <c r="K104" s="62"/>
      <c r="L104" s="62"/>
    </row>
    <row r="105" spans="2:18" ht="15.75" customHeight="1" x14ac:dyDescent="0.3">
      <c r="D105" s="4"/>
      <c r="E105" s="52"/>
      <c r="F105" s="62"/>
      <c r="G105" s="62"/>
      <c r="H105" s="62"/>
      <c r="I105" s="62"/>
      <c r="J105" s="62"/>
      <c r="K105" s="62"/>
      <c r="L105" s="62"/>
    </row>
    <row r="106" spans="2:18" ht="15.75" customHeight="1" x14ac:dyDescent="0.25">
      <c r="D106" s="5"/>
      <c r="E106" s="5"/>
      <c r="F106" s="63"/>
      <c r="G106" s="63"/>
      <c r="H106" s="63"/>
      <c r="I106" s="63"/>
      <c r="J106" s="63"/>
      <c r="K106" s="63"/>
      <c r="L106" s="63"/>
    </row>
    <row r="107" spans="2:18" ht="15.75" customHeight="1" x14ac:dyDescent="0.25"/>
    <row r="108" spans="2:18" ht="15.75" customHeight="1" x14ac:dyDescent="0.25"/>
    <row r="109" spans="2:18" ht="15.75" customHeight="1" x14ac:dyDescent="0.25"/>
    <row r="110" spans="2:18" ht="15.75" customHeight="1" x14ac:dyDescent="0.25"/>
    <row r="111" spans="2:18" ht="15.75" customHeight="1" x14ac:dyDescent="0.25"/>
    <row r="112" spans="2:18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mergeCells count="9">
    <mergeCell ref="D100:M100"/>
    <mergeCell ref="D101:M101"/>
    <mergeCell ref="D102:M102"/>
    <mergeCell ref="D18:M18"/>
    <mergeCell ref="D14:F14"/>
    <mergeCell ref="D15:G15"/>
    <mergeCell ref="D17:M17"/>
    <mergeCell ref="D16:M16"/>
    <mergeCell ref="D99:M99"/>
  </mergeCells>
  <phoneticPr fontId="9" type="noConversion"/>
  <pageMargins left="0.70866141732283472" right="0.70866141732283472" top="0.74803149606299213" bottom="0.74803149606299213" header="0.31496062992125984" footer="0.31496062992125984"/>
  <pageSetup paperSize="5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ACUMULADA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2025-07-08T13:53:39Z</cp:lastPrinted>
  <dcterms:created xsi:type="dcterms:W3CDTF">2018-04-17T18:57:16Z</dcterms:created>
  <dcterms:modified xsi:type="dcterms:W3CDTF">2025-07-08T13:53:59Z</dcterms:modified>
</cp:coreProperties>
</file>