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WIN-OOEKBC5GBOF\Sync.1\mpeña\Desktop\DOCUMENTOS TRANSPARENCIA  SEPTIEMBRE 2025\DOCUMENTOS FINANCIEROS SEPTIEMBRE 2025\"/>
    </mc:Choice>
  </mc:AlternateContent>
  <xr:revisionPtr revIDLastSave="0" documentId="13_ncr:1_{2A897CB6-7FEF-48B6-82D9-C70E484063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JECUCIÓN ACUMULAD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QZftv647gOXhV0y4T76XrzPRJPu90casBWUN3PJ8Xpk="/>
    </ext>
  </extLst>
</workbook>
</file>

<file path=xl/calcChain.xml><?xml version="1.0" encoding="utf-8"?>
<calcChain xmlns="http://schemas.openxmlformats.org/spreadsheetml/2006/main">
  <c r="N64" i="1" l="1"/>
  <c r="N38" i="1"/>
  <c r="N28" i="1"/>
  <c r="N48" i="1"/>
  <c r="N22" i="1"/>
  <c r="M38" i="1"/>
  <c r="M28" i="1"/>
  <c r="M22" i="1"/>
  <c r="M64" i="1"/>
  <c r="M48" i="1"/>
  <c r="O23" i="1"/>
  <c r="O24" i="1"/>
  <c r="O25" i="1"/>
  <c r="O26" i="1"/>
  <c r="O27" i="1"/>
  <c r="O29" i="1"/>
  <c r="O30" i="1"/>
  <c r="O31" i="1"/>
  <c r="O32" i="1"/>
  <c r="O33" i="1"/>
  <c r="O34" i="1"/>
  <c r="O35" i="1"/>
  <c r="O36" i="1"/>
  <c r="O37" i="1"/>
  <c r="O39" i="1"/>
  <c r="O40" i="1"/>
  <c r="O41" i="1"/>
  <c r="O42" i="1"/>
  <c r="O43" i="1"/>
  <c r="O44" i="1"/>
  <c r="O45" i="1"/>
  <c r="O46" i="1"/>
  <c r="O47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L28" i="1"/>
  <c r="L38" i="1"/>
  <c r="L64" i="1"/>
  <c r="L48" i="1"/>
  <c r="L22" i="1"/>
  <c r="K38" i="1"/>
  <c r="K64" i="1"/>
  <c r="J28" i="1"/>
  <c r="K48" i="1"/>
  <c r="K28" i="1"/>
  <c r="K22" i="1"/>
  <c r="J22" i="1"/>
  <c r="J48" i="1"/>
  <c r="J64" i="1"/>
  <c r="N86" i="1" l="1"/>
  <c r="N97" i="1" s="1"/>
  <c r="K86" i="1"/>
  <c r="K21" i="1" s="1"/>
  <c r="M86" i="1"/>
  <c r="M21" i="1" s="1"/>
  <c r="L86" i="1"/>
  <c r="L97" i="1" s="1"/>
  <c r="J86" i="1"/>
  <c r="J97" i="1" s="1"/>
  <c r="T102" i="1" s="1"/>
  <c r="I64" i="1"/>
  <c r="O64" i="1" s="1"/>
  <c r="N21" i="1" l="1"/>
  <c r="M97" i="1"/>
  <c r="T97" i="1" s="1"/>
  <c r="L21" i="1"/>
  <c r="K97" i="1"/>
  <c r="J21" i="1"/>
  <c r="I38" i="1"/>
  <c r="O38" i="1" s="1"/>
  <c r="I28" i="1"/>
  <c r="I48" i="1"/>
  <c r="I22" i="1"/>
  <c r="H28" i="1"/>
  <c r="H22" i="1"/>
  <c r="H48" i="1"/>
  <c r="G28" i="1"/>
  <c r="G48" i="1"/>
  <c r="G22" i="1"/>
  <c r="F48" i="1"/>
  <c r="F28" i="1"/>
  <c r="F22" i="1"/>
  <c r="E48" i="1"/>
  <c r="E64" i="1"/>
  <c r="E74" i="1"/>
  <c r="E38" i="1"/>
  <c r="E28" i="1"/>
  <c r="E22" i="1"/>
  <c r="O22" i="1" l="1"/>
  <c r="O28" i="1"/>
  <c r="O48" i="1"/>
  <c r="I86" i="1"/>
  <c r="I21" i="1" s="1"/>
  <c r="H86" i="1"/>
  <c r="H97" i="1" s="1"/>
  <c r="G86" i="1"/>
  <c r="G21" i="1" s="1"/>
  <c r="E86" i="1"/>
  <c r="F86" i="1"/>
  <c r="E97" i="1" l="1"/>
  <c r="E21" i="1"/>
  <c r="O86" i="1"/>
  <c r="I97" i="1"/>
  <c r="G97" i="1"/>
  <c r="H21" i="1"/>
  <c r="F97" i="1"/>
  <c r="F21" i="1"/>
  <c r="O21" i="1" l="1"/>
  <c r="O97" i="1"/>
</calcChain>
</file>

<file path=xl/sharedStrings.xml><?xml version="1.0" encoding="utf-8"?>
<sst xmlns="http://schemas.openxmlformats.org/spreadsheetml/2006/main" count="96" uniqueCount="96">
  <si>
    <t>Detalle</t>
  </si>
  <si>
    <t>ENERO</t>
  </si>
  <si>
    <t>TOTAL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</si>
  <si>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</si>
  <si>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</si>
  <si>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</si>
  <si>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</si>
  <si>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</si>
  <si>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</si>
  <si>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</si>
  <si>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</si>
  <si>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</si>
  <si>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</si>
  <si>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</si>
  <si>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</si>
  <si>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</si>
  <si>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</si>
  <si>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</si>
  <si>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</si>
  <si>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</si>
  <si>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</si>
  <si>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</si>
  <si>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</si>
  <si>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</si>
  <si>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</si>
  <si>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</si>
  <si>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</si>
  <si>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</si>
  <si>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</si>
  <si>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</si>
  <si>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</si>
  <si>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</si>
  <si>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</si>
  <si>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</si>
  <si>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</si>
  <si>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</si>
  <si>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</si>
  <si>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</si>
  <si>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</si>
  <si>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</si>
  <si>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</si>
  <si>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</si>
  <si>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</si>
  <si>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</si>
  <si>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</si>
  <si>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</si>
  <si>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</si>
  <si>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</si>
  <si>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</si>
  <si>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</si>
  <si>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</si>
  <si>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</si>
  <si>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</si>
  <si>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</si>
  <si>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</si>
  <si>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</si>
  <si>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</si>
  <si>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2.8.2 - ADQUISICIÓN DE TÍTULOS VALORES REPRESENTATIVOS DE DEUDA</t>
  </si>
  <si>
    <t>2.9 - GASTOS FINANCIEROS</t>
  </si>
  <si>
    <t>2.9.1 - INTERESES DE LA DEUDA PÚBLICA INTERNA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</si>
  <si>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</si>
  <si>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</si>
  <si>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</si>
  <si>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</si>
  <si>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</si>
  <si>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</si>
  <si>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</si>
  <si>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</si>
  <si>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</si>
  <si>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</si>
  <si>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</si>
  <si>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</si>
  <si>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>2.3.8 - GASTOS QUE SE ASIGNARÁN DURANTE EL EJERCICIO (ART. 32 Y 33 LEY 423-06)</t>
  </si>
  <si>
    <t>2.7.4 - GASTOS QUE SE ASIGNARÁN DURANTE EL EJERCICIO PARA INVERSIÓN (ART. 32 Y 33 LEY 423-06)</t>
  </si>
  <si>
    <t>2.9.2 - INTERESES DE LA DEUDA PÚBLICA EXTERNA</t>
  </si>
  <si>
    <t xml:space="preserve">    Total Gastos</t>
  </si>
  <si>
    <t>2.8.1 - CONCESIÓN DE PRÉSTAMOS</t>
  </si>
  <si>
    <t>2.6.7 - ACTIVOS BIOLÓGICOS CULTIVABLES</t>
  </si>
  <si>
    <t>PRESUPUESTO APROBADO</t>
  </si>
  <si>
    <t>2.2.8 - OTROS SERVICIOS NO INCLUÍDOS EN CONCEPTOS ANTERIORES</t>
  </si>
  <si>
    <t>VALORES en RD$</t>
  </si>
  <si>
    <t xml:space="preserve">Ejecución de Gastos y Aplicaciones Financieras </t>
  </si>
  <si>
    <t xml:space="preserve">Notas: </t>
  </si>
  <si>
    <r>
      <rPr>
        <b/>
        <sz val="11"/>
        <color theme="1"/>
        <rFont val="Book Antiqua"/>
        <family val="1"/>
      </rPr>
      <t>1. Presupuesto Aprobado:</t>
    </r>
    <r>
      <rPr>
        <sz val="11"/>
        <color theme="1"/>
        <rFont val="Book Antiqua"/>
        <family val="1"/>
      </rPr>
      <t xml:space="preserve"> Se refiere al presupuesto aprobado en la Ley de Presupuesto General del Estado.</t>
    </r>
  </si>
  <si>
    <r>
      <rPr>
        <b/>
        <sz val="11"/>
        <color theme="1"/>
        <rFont val="Book Antiqua"/>
        <family val="1"/>
      </rPr>
      <t xml:space="preserve">2. Presupuesto Modificado: </t>
    </r>
    <r>
      <rPr>
        <sz val="11"/>
        <color theme="1"/>
        <rFont val="Book Antiqua"/>
        <family val="1"/>
      </rPr>
      <t>Se refiere al presupuesto aprobado en caso de que el Congreso Nacional apruebe un presupuesto complementario.</t>
    </r>
  </si>
  <si>
    <r>
      <rPr>
        <b/>
        <sz val="11"/>
        <color theme="1"/>
        <rFont val="Book Antiqua"/>
        <family val="1"/>
      </rPr>
      <t>3. Total Devengado:</t>
    </r>
    <r>
      <rPr>
        <sz val="11"/>
        <color theme="1"/>
        <rFont val="Book Antiqua"/>
        <family val="1"/>
      </rPr>
      <t xml:space="preserve">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</si>
  <si>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</si>
  <si>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</si>
  <si>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</si>
  <si>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</si>
  <si>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</si>
  <si>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</si>
  <si>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</si>
  <si>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</si>
  <si>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 xml:space="preserve">   DESDE 01 DE ENERO HASTA 30 DE SEPTIEMBRE, AÑO 2025</t>
  </si>
  <si>
    <t>2.8 - ADQUISICIÓN DE ACTIVOS FINANCIEROS CON FINES DE POLÍTICA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</si>
</sst>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Calibri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Book Antiqua"/>
      <family val="1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b/>
      <sz val="12"/>
      <color theme="1"/>
      <name val="Book Antiqua"/>
      <family val="1"/>
    </font>
    <font>
      <sz val="8"/>
      <name val="Calibri"/>
      <family val="2"/>
      <scheme val="minor"/>
    </font>
    <font>
      <b/>
      <sz val="16"/>
      <color theme="1"/>
      <name val="Book Antiqua"/>
      <family val="1"/>
    </font>
    <font>
      <sz val="12"/>
      <color theme="1"/>
      <name val="Book Antiqua"/>
      <family val="1"/>
    </font>
    <font>
      <b/>
      <sz val="14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03">
    <xf numFmtId="0" fontId="0" fillId="0" borderId="0" xfId="0"/>
    <xf numFmtId="0" fontId="1" fillId="0" borderId="0" xfId="0" applyFont="1" applyAlignment="1">
      <alignment horizontal="center" vertical="center" wrapText="1"/>
    </xf>
    <xf numFmtId="43" fontId="2" fillId="0" borderId="0" xfId="0" applyNumberFormat="1" applyFont="1"/>
    <xf numFmtId="9" fontId="2" fillId="0" borderId="0" xfId="0" applyNumberFormat="1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0" xfId="0" applyFont="1"/>
    <xf numFmtId="0" fontId="11" fillId="0" borderId="0" xfId="0" applyFont="1"/>
    <xf numFmtId="0" fontId="11" fillId="0" borderId="2" xfId="0" applyFont="1" applyBorder="1" applyAlignment="1">
      <alignment horizontal="left" vertical="center" wrapText="1" indent="2"/>
    </xf>
    <xf numFmtId="4" fontId="11" fillId="0" borderId="0" xfId="0" applyNumberFormat="1" applyFont="1"/>
    <xf numFmtId="0" fontId="11" fillId="0" borderId="4" xfId="0" applyFont="1" applyBorder="1" applyAlignment="1">
      <alignment horizontal="left" vertical="center" wrapText="1" indent="2"/>
    </xf>
    <xf numFmtId="0" fontId="8" fillId="0" borderId="1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 indent="2"/>
    </xf>
    <xf numFmtId="43" fontId="0" fillId="0" borderId="0" xfId="0" applyNumberFormat="1"/>
    <xf numFmtId="0" fontId="8" fillId="2" borderId="13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 wrapText="1" indent="2"/>
    </xf>
    <xf numFmtId="0" fontId="8" fillId="2" borderId="10" xfId="0" applyFont="1" applyFill="1" applyBorder="1" applyAlignment="1">
      <alignment horizontal="center" vertical="center" wrapText="1"/>
    </xf>
    <xf numFmtId="2" fontId="11" fillId="0" borderId="2" xfId="1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/>
    </xf>
    <xf numFmtId="43" fontId="8" fillId="0" borderId="9" xfId="1" applyFont="1" applyBorder="1" applyAlignment="1">
      <alignment horizontal="right" vertical="center" wrapText="1"/>
    </xf>
    <xf numFmtId="43" fontId="11" fillId="0" borderId="2" xfId="1" applyFont="1" applyBorder="1" applyAlignment="1">
      <alignment horizontal="right" vertical="center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7" fillId="0" borderId="0" xfId="0" applyFont="1" applyAlignment="1">
      <alignment horizontal="right" vertical="center"/>
    </xf>
    <xf numFmtId="43" fontId="11" fillId="0" borderId="4" xfId="1" applyFont="1" applyBorder="1" applyAlignment="1">
      <alignment horizontal="right" vertical="center" wrapText="1"/>
    </xf>
    <xf numFmtId="43" fontId="11" fillId="0" borderId="5" xfId="1" applyFont="1" applyBorder="1" applyAlignment="1">
      <alignment horizontal="right" vertical="center" wrapText="1"/>
    </xf>
    <xf numFmtId="0" fontId="1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2" fontId="11" fillId="0" borderId="2" xfId="1" applyNumberFormat="1" applyFont="1" applyBorder="1" applyAlignment="1">
      <alignment horizontal="right" vertical="center"/>
    </xf>
    <xf numFmtId="43" fontId="8" fillId="2" borderId="14" xfId="1" applyFont="1" applyFill="1" applyBorder="1" applyAlignment="1">
      <alignment horizontal="right" vertical="center" wrapText="1"/>
    </xf>
    <xf numFmtId="43" fontId="11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3" fontId="8" fillId="0" borderId="12" xfId="1" applyFont="1" applyBorder="1" applyAlignment="1">
      <alignment horizontal="right" vertical="center" wrapText="1"/>
    </xf>
    <xf numFmtId="2" fontId="11" fillId="0" borderId="3" xfId="1" applyNumberFormat="1" applyFont="1" applyBorder="1" applyAlignment="1">
      <alignment horizontal="right" vertical="center"/>
    </xf>
    <xf numFmtId="43" fontId="11" fillId="0" borderId="3" xfId="1" applyFont="1" applyBorder="1" applyAlignment="1">
      <alignment horizontal="right" vertical="center" wrapText="1"/>
    </xf>
    <xf numFmtId="43" fontId="8" fillId="2" borderId="10" xfId="1" applyFont="1" applyFill="1" applyBorder="1" applyAlignment="1">
      <alignment horizontal="right" vertical="center" wrapText="1"/>
    </xf>
    <xf numFmtId="43" fontId="11" fillId="0" borderId="3" xfId="1" applyFont="1" applyBorder="1" applyAlignment="1">
      <alignment horizontal="right" vertical="center"/>
    </xf>
    <xf numFmtId="43" fontId="11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43" fontId="8" fillId="0" borderId="13" xfId="1" applyFont="1" applyBorder="1" applyAlignment="1">
      <alignment horizontal="right" vertical="center" wrapText="1"/>
    </xf>
    <xf numFmtId="43" fontId="8" fillId="2" borderId="13" xfId="1" applyFont="1" applyFill="1" applyBorder="1" applyAlignment="1">
      <alignment horizontal="right" vertical="center" wrapText="1"/>
    </xf>
    <xf numFmtId="43" fontId="11" fillId="0" borderId="17" xfId="1" applyFont="1" applyBorder="1" applyAlignment="1">
      <alignment horizontal="right" vertical="center"/>
    </xf>
    <xf numFmtId="43" fontId="8" fillId="0" borderId="10" xfId="1" applyFont="1" applyBorder="1" applyAlignment="1">
      <alignment horizontal="right" vertical="center"/>
    </xf>
    <xf numFmtId="43" fontId="8" fillId="0" borderId="13" xfId="1" applyFont="1" applyBorder="1" applyAlignment="1">
      <alignment horizontal="right" vertical="center"/>
    </xf>
    <xf numFmtId="43" fontId="11" fillId="0" borderId="4" xfId="1" applyFont="1" applyBorder="1" applyAlignment="1">
      <alignment horizontal="right" vertical="center"/>
    </xf>
    <xf numFmtId="43" fontId="11" fillId="0" borderId="2" xfId="1" applyFont="1" applyBorder="1" applyAlignment="1">
      <alignment horizontal="right" vertical="center"/>
    </xf>
    <xf numFmtId="43" fontId="8" fillId="0" borderId="17" xfId="1" applyFont="1" applyBorder="1" applyAlignment="1">
      <alignment horizontal="right" vertical="center" wrapText="1"/>
    </xf>
    <xf numFmtId="43" fontId="8" fillId="0" borderId="10" xfId="1" applyFont="1" applyBorder="1" applyAlignment="1">
      <alignment horizontal="right" vertical="center" wrapText="1"/>
    </xf>
    <xf numFmtId="43" fontId="3" fillId="0" borderId="0" xfId="0" applyNumberFormat="1" applyFont="1" applyAlignment="1">
      <alignment horizontal="right" vertical="center"/>
    </xf>
    <xf numFmtId="43" fontId="8" fillId="2" borderId="15" xfId="1" applyFont="1" applyFill="1" applyBorder="1" applyAlignment="1">
      <alignment horizontal="right" vertical="center" wrapText="1"/>
    </xf>
    <xf numFmtId="43" fontId="8" fillId="0" borderId="15" xfId="0" applyNumberFormat="1" applyFont="1" applyBorder="1" applyAlignment="1">
      <alignment horizontal="right" vertical="center"/>
    </xf>
    <xf numFmtId="43" fontId="8" fillId="0" borderId="2" xfId="0" applyNumberFormat="1" applyFont="1" applyBorder="1" applyAlignment="1">
      <alignment horizontal="right" vertical="center"/>
    </xf>
    <xf numFmtId="2" fontId="8" fillId="0" borderId="2" xfId="0" applyNumberFormat="1" applyFont="1" applyBorder="1" applyAlignment="1">
      <alignment horizontal="right" vertical="center"/>
    </xf>
    <xf numFmtId="43" fontId="8" fillId="0" borderId="4" xfId="0" applyNumberFormat="1" applyFont="1" applyBorder="1" applyAlignment="1">
      <alignment horizontal="right" vertical="center"/>
    </xf>
    <xf numFmtId="43" fontId="8" fillId="0" borderId="10" xfId="0" applyNumberFormat="1" applyFont="1" applyBorder="1" applyAlignment="1">
      <alignment horizontal="right" vertical="center"/>
    </xf>
    <xf numFmtId="43" fontId="8" fillId="0" borderId="5" xfId="0" applyNumberFormat="1" applyFont="1" applyBorder="1" applyAlignment="1">
      <alignment horizontal="right" vertical="center"/>
    </xf>
    <xf numFmtId="43" fontId="11" fillId="0" borderId="5" xfId="1" applyFont="1" applyBorder="1" applyAlignment="1">
      <alignment horizontal="right" vertical="center"/>
    </xf>
    <xf numFmtId="2" fontId="11" fillId="0" borderId="5" xfId="1" applyNumberFormat="1" applyFont="1" applyBorder="1" applyAlignment="1">
      <alignment horizontal="right" vertical="center"/>
    </xf>
    <xf numFmtId="2" fontId="11" fillId="0" borderId="11" xfId="1" applyNumberFormat="1" applyFont="1" applyBorder="1" applyAlignment="1">
      <alignment horizontal="right" vertical="center"/>
    </xf>
    <xf numFmtId="2" fontId="11" fillId="0" borderId="4" xfId="1" applyNumberFormat="1" applyFont="1" applyBorder="1" applyAlignment="1">
      <alignment horizontal="right" vertical="center"/>
    </xf>
    <xf numFmtId="2" fontId="11" fillId="0" borderId="10" xfId="1" applyNumberFormat="1" applyFont="1" applyBorder="1" applyAlignment="1">
      <alignment horizontal="right" vertical="center"/>
    </xf>
    <xf numFmtId="2" fontId="11" fillId="0" borderId="6" xfId="1" applyNumberFormat="1" applyFont="1" applyBorder="1" applyAlignment="1">
      <alignment horizontal="right" vertical="center"/>
    </xf>
    <xf numFmtId="2" fontId="11" fillId="0" borderId="17" xfId="1" applyNumberFormat="1" applyFont="1" applyBorder="1" applyAlignment="1">
      <alignment horizontal="right" vertical="center"/>
    </xf>
    <xf numFmtId="2" fontId="11" fillId="0" borderId="7" xfId="1" applyNumberFormat="1" applyFont="1" applyBorder="1" applyAlignment="1">
      <alignment horizontal="right" vertical="center"/>
    </xf>
    <xf numFmtId="2" fontId="8" fillId="0" borderId="18" xfId="0" applyNumberFormat="1" applyFont="1" applyBorder="1" applyAlignment="1">
      <alignment horizontal="right" vertical="center"/>
    </xf>
    <xf numFmtId="2" fontId="11" fillId="0" borderId="16" xfId="1" applyNumberFormat="1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43" fontId="8" fillId="0" borderId="8" xfId="1" applyFont="1" applyBorder="1" applyAlignment="1">
      <alignment horizontal="right" vertical="center" wrapText="1"/>
    </xf>
    <xf numFmtId="2" fontId="11" fillId="0" borderId="5" xfId="1" applyNumberFormat="1" applyFont="1" applyBorder="1" applyAlignment="1">
      <alignment horizontal="right" vertical="center" wrapText="1"/>
    </xf>
    <xf numFmtId="2" fontId="8" fillId="0" borderId="5" xfId="0" applyNumberFormat="1" applyFont="1" applyBorder="1" applyAlignment="1">
      <alignment horizontal="right" vertical="center"/>
    </xf>
    <xf numFmtId="2" fontId="8" fillId="0" borderId="4" xfId="0" applyNumberFormat="1" applyFont="1" applyBorder="1" applyAlignment="1">
      <alignment horizontal="right" vertical="center"/>
    </xf>
    <xf numFmtId="2" fontId="8" fillId="0" borderId="10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horizontal="right" vertical="center"/>
    </xf>
    <xf numFmtId="2" fontId="8" fillId="0" borderId="10" xfId="1" applyNumberFormat="1" applyFont="1" applyBorder="1" applyAlignment="1">
      <alignment horizontal="right" vertical="center"/>
    </xf>
    <xf numFmtId="43" fontId="8" fillId="3" borderId="10" xfId="1" applyFont="1" applyFill="1" applyBorder="1" applyAlignment="1">
      <alignment horizontal="right" vertical="center" wrapText="1"/>
    </xf>
    <xf numFmtId="43" fontId="8" fillId="3" borderId="10" xfId="0" applyNumberFormat="1" applyFont="1" applyFill="1" applyBorder="1" applyAlignment="1">
      <alignment horizontal="right" vertical="center"/>
    </xf>
    <xf numFmtId="0" fontId="12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 indent="2"/>
    </xf>
    <xf numFmtId="2" fontId="11" fillId="0" borderId="20" xfId="1" applyNumberFormat="1" applyFont="1" applyBorder="1" applyAlignment="1">
      <alignment horizontal="right" vertical="center"/>
    </xf>
    <xf numFmtId="2" fontId="11" fillId="0" borderId="19" xfId="1" applyNumberFormat="1" applyFont="1" applyBorder="1" applyAlignment="1">
      <alignment horizontal="right" vertical="center"/>
    </xf>
    <xf numFmtId="2" fontId="11" fillId="0" borderId="21" xfId="1" applyNumberFormat="1" applyFont="1" applyBorder="1" applyAlignment="1">
      <alignment horizontal="right" vertical="center"/>
    </xf>
    <xf numFmtId="2" fontId="11" fillId="0" borderId="14" xfId="1" applyNumberFormat="1" applyFont="1" applyBorder="1" applyAlignment="1">
      <alignment horizontal="right" vertical="center"/>
    </xf>
    <xf numFmtId="2" fontId="11" fillId="0" borderId="15" xfId="1" applyNumberFormat="1" applyFont="1" applyBorder="1" applyAlignment="1">
      <alignment horizontal="right" vertical="center"/>
    </xf>
    <xf numFmtId="0" fontId="8" fillId="0" borderId="20" xfId="0" applyFont="1" applyBorder="1" applyAlignment="1">
      <alignment horizontal="left" vertical="center" wrapText="1"/>
    </xf>
    <xf numFmtId="43" fontId="8" fillId="0" borderId="22" xfId="1" applyFont="1" applyBorder="1" applyAlignment="1">
      <alignment horizontal="right" vertical="center" wrapText="1"/>
    </xf>
    <xf numFmtId="2" fontId="8" fillId="0" borderId="23" xfId="1" applyNumberFormat="1" applyFont="1" applyBorder="1" applyAlignment="1">
      <alignment horizontal="right" vertical="center"/>
    </xf>
    <xf numFmtId="43" fontId="8" fillId="0" borderId="24" xfId="1" applyFont="1" applyBorder="1" applyAlignment="1">
      <alignment horizontal="right" vertical="center"/>
    </xf>
    <xf numFmtId="2" fontId="8" fillId="0" borderId="24" xfId="1" applyNumberFormat="1" applyFont="1" applyBorder="1" applyAlignment="1">
      <alignment horizontal="right" vertical="center"/>
    </xf>
    <xf numFmtId="43" fontId="8" fillId="0" borderId="23" xfId="1" applyFont="1" applyBorder="1" applyAlignment="1">
      <alignment horizontal="right" vertical="center"/>
    </xf>
    <xf numFmtId="43" fontId="8" fillId="0" borderId="23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299689</xdr:colOff>
      <xdr:row>2</xdr:row>
      <xdr:rowOff>0</xdr:rowOff>
    </xdr:from>
    <xdr:ext cx="4581525" cy="3276600"/>
    <xdr:pic>
      <xdr:nvPicPr>
        <xdr:cNvPr id="2" name="image2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13591" y="487866"/>
          <a:ext cx="4581525" cy="3276600"/>
        </a:xfrm>
        <a:prstGeom prst="rect">
          <a:avLst/>
        </a:prstGeom>
        <a:noFill/>
      </xdr:spPr>
    </xdr:pic>
    <xdr:clientData fLocksWithSheet="0"/>
  </xdr:oneCellAnchor>
  <xdr:twoCellAnchor>
    <xdr:from>
      <xdr:col>5</xdr:col>
      <xdr:colOff>0</xdr:colOff>
      <xdr:row>108</xdr:row>
      <xdr:rowOff>0</xdr:rowOff>
    </xdr:from>
    <xdr:to>
      <xdr:col>6</xdr:col>
      <xdr:colOff>0</xdr:colOff>
      <xdr:row>113</xdr:row>
      <xdr:rowOff>172987</xdr:rowOff>
    </xdr:to>
    <xdr:sp macro="" textlink="">
      <xdr:nvSpPr>
        <xdr:cNvPr id="17" name="Shape 7">
          <a:extLst>
            <a:ext uri="{FF2B5EF4-FFF2-40B4-BE49-F238E27FC236}">
              <a16:creationId xmlns:a16="http://schemas.microsoft.com/office/drawing/2014/main" id="{B163801B-733C-4B55-A6AC-E29DBBD1F6F6}"/>
            </a:ext>
          </a:extLst>
        </xdr:cNvPr>
        <xdr:cNvSpPr txBox="1"/>
      </xdr:nvSpPr>
      <xdr:spPr>
        <a:xfrm>
          <a:off x="3948266" y="46395968"/>
          <a:ext cx="3836514" cy="1171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500">
            <a:latin typeface="Book Antiqua"/>
            <a:ea typeface="Book Antiqua"/>
            <a:cs typeface="Book Antiqua"/>
            <a:sym typeface="Book Antiqua"/>
          </a:endParaRPr>
        </a:p>
      </xdr:txBody>
    </xdr:sp>
    <xdr:clientData/>
  </xdr:twoCellAnchor>
  <xdr:oneCellAnchor>
    <xdr:from>
      <xdr:col>8</xdr:col>
      <xdr:colOff>548411</xdr:colOff>
      <xdr:row>108</xdr:row>
      <xdr:rowOff>136896</xdr:rowOff>
    </xdr:from>
    <xdr:ext cx="3054969" cy="1109765"/>
    <xdr:grpSp>
      <xdr:nvGrpSpPr>
        <xdr:cNvPr id="18" name="Shape 2" title="Dibujo">
          <a:extLst>
            <a:ext uri="{FF2B5EF4-FFF2-40B4-BE49-F238E27FC236}">
              <a16:creationId xmlns:a16="http://schemas.microsoft.com/office/drawing/2014/main" id="{75869B12-B390-4D2A-9252-2C5CF039D442}"/>
            </a:ext>
          </a:extLst>
        </xdr:cNvPr>
        <xdr:cNvGrpSpPr/>
      </xdr:nvGrpSpPr>
      <xdr:grpSpPr>
        <a:xfrm>
          <a:off x="11054775" y="67966441"/>
          <a:ext cx="3054969" cy="1109765"/>
          <a:chOff x="-370705" y="-145693"/>
          <a:chExt cx="1859281" cy="498945"/>
        </a:xfrm>
      </xdr:grpSpPr>
      <xdr:sp macro="" textlink="">
        <xdr:nvSpPr>
          <xdr:cNvPr id="19" name="Shape 7">
            <a:extLst>
              <a:ext uri="{FF2B5EF4-FFF2-40B4-BE49-F238E27FC236}">
                <a16:creationId xmlns:a16="http://schemas.microsoft.com/office/drawing/2014/main" id="{13C841A1-5EEA-EC4F-1729-8732184C3C9E}"/>
              </a:ext>
            </a:extLst>
          </xdr:cNvPr>
          <xdr:cNvSpPr txBox="1"/>
        </xdr:nvSpPr>
        <xdr:spPr>
          <a:xfrm>
            <a:off x="-370705" y="-66817"/>
            <a:ext cx="1859281" cy="420069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latin typeface="Book Antiqua"/>
                <a:ea typeface="Book Antiqua"/>
                <a:cs typeface="Book Antiqua"/>
                <a:sym typeface="Book Antiqua"/>
              </a:rPr>
              <a:t>Lic. Juana Feliz</a:t>
            </a:r>
            <a:endParaRPr sz="1600" b="1"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latin typeface="Book Antiqua"/>
                <a:ea typeface="Book Antiqua"/>
                <a:cs typeface="Book Antiqua"/>
                <a:sym typeface="Book Antiqua"/>
              </a:rPr>
              <a:t>Enc. Dpto. Financiero</a:t>
            </a:r>
            <a:endParaRPr sz="1600" b="1"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latin typeface="Book Antiqua"/>
                <a:ea typeface="Book Antiqua"/>
                <a:cs typeface="Book Antiqua"/>
                <a:sym typeface="Book Antiqua"/>
              </a:rPr>
              <a:t>Elaborado por:</a:t>
            </a:r>
            <a:endParaRPr sz="1600">
              <a:latin typeface="Book Antiqua"/>
              <a:ea typeface="Book Antiqua"/>
              <a:cs typeface="Book Antiqua"/>
              <a:sym typeface="Book Antiqua"/>
            </a:endParaRPr>
          </a:p>
        </xdr:txBody>
      </xdr:sp>
      <xdr:cxnSp macro="">
        <xdr:nvCxnSpPr>
          <xdr:cNvPr id="20" name="Shape 8">
            <a:extLst>
              <a:ext uri="{FF2B5EF4-FFF2-40B4-BE49-F238E27FC236}">
                <a16:creationId xmlns:a16="http://schemas.microsoft.com/office/drawing/2014/main" id="{D0BFB2B4-1F35-24E1-6505-3C37D9C08018}"/>
              </a:ext>
            </a:extLst>
          </xdr:cNvPr>
          <xdr:cNvCxnSpPr/>
        </xdr:nvCxnSpPr>
        <xdr:spPr>
          <a:xfrm>
            <a:off x="-259418" y="-145693"/>
            <a:ext cx="1719714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1009"/>
  <sheetViews>
    <sheetView showGridLines="0" tabSelected="1" topLeftCell="A94" zoomScale="66" zoomScaleNormal="66" workbookViewId="0">
      <selection activeCell="L114" sqref="L114"/>
    </sheetView>
  </sheetViews>
  <sheetFormatPr baseColWidth="10" defaultColWidth="14.42578125" defaultRowHeight="15" customHeight="1" x14ac:dyDescent="0.25"/>
  <cols>
    <col min="1" max="1" width="0.140625" customWidth="1"/>
    <col min="2" max="2" width="1.28515625" hidden="1" customWidth="1"/>
    <col min="3" max="3" width="27.7109375" customWidth="1"/>
    <col min="4" max="4" width="37.140625" customWidth="1"/>
    <col min="5" max="5" width="25.5703125" style="30" customWidth="1"/>
    <col min="6" max="7" width="22.28515625" style="23" customWidth="1"/>
    <col min="8" max="14" width="22.28515625" style="30" customWidth="1"/>
    <col min="15" max="15" width="28" style="30" customWidth="1"/>
    <col min="16" max="19" width="6" customWidth="1"/>
    <col min="20" max="20" width="17.140625" customWidth="1"/>
    <col min="21" max="23" width="6" customWidth="1"/>
    <col min="24" max="25" width="7" customWidth="1"/>
    <col min="26" max="27" width="9.140625" customWidth="1"/>
  </cols>
  <sheetData>
    <row r="1" spans="4:15" ht="18.75" x14ac:dyDescent="0.25">
      <c r="D1" s="1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4:15" ht="18.75" x14ac:dyDescent="0.25">
      <c r="D2" s="1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4:15" ht="18.75" x14ac:dyDescent="0.25">
      <c r="D3" s="1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4:15" ht="18.75" x14ac:dyDescent="0.25">
      <c r="D4" s="1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4:15" ht="18.75" x14ac:dyDescent="0.25">
      <c r="D5" s="1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4:15" ht="18.75" x14ac:dyDescent="0.25">
      <c r="D6" s="1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4:15" ht="18.75" x14ac:dyDescent="0.25">
      <c r="D7" s="1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4:15" ht="18.75" x14ac:dyDescent="0.25">
      <c r="D8" s="1"/>
      <c r="E8" s="18"/>
      <c r="F8" s="18"/>
      <c r="G8" s="18"/>
      <c r="H8" s="18"/>
      <c r="I8" s="18"/>
      <c r="J8" s="18"/>
      <c r="K8" s="18"/>
      <c r="L8" s="18"/>
      <c r="M8" s="18"/>
      <c r="N8" s="18"/>
    </row>
    <row r="10" spans="4:15" ht="18.75" x14ac:dyDescent="0.25">
      <c r="D10" s="1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4:15" ht="18.75" x14ac:dyDescent="0.25">
      <c r="D11" s="1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4:15" ht="18.75" x14ac:dyDescent="0.25">
      <c r="D12" s="1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4:15" ht="18.75" x14ac:dyDescent="0.25">
      <c r="D13" s="1"/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14" spans="4:15" ht="18.75" x14ac:dyDescent="0.25">
      <c r="D14" s="98"/>
      <c r="E14" s="98"/>
      <c r="F14" s="18"/>
      <c r="G14" s="18"/>
      <c r="H14" s="18"/>
      <c r="I14" s="18"/>
      <c r="J14" s="18"/>
      <c r="K14" s="18"/>
      <c r="L14" s="18"/>
      <c r="M14" s="18"/>
      <c r="N14" s="18"/>
    </row>
    <row r="15" spans="4:15" ht="18.75" customHeight="1" x14ac:dyDescent="0.25">
      <c r="D15" s="98"/>
      <c r="E15" s="98"/>
      <c r="F15" s="99"/>
    </row>
    <row r="16" spans="4:15" ht="18.75" customHeight="1" x14ac:dyDescent="0.25">
      <c r="D16" s="100" t="s">
        <v>94</v>
      </c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</row>
    <row r="17" spans="2:27" ht="35.450000000000003" customHeight="1" x14ac:dyDescent="0.25">
      <c r="D17" s="100" t="s">
        <v>81</v>
      </c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</row>
    <row r="18" spans="2:27" ht="18.600000000000001" customHeight="1" x14ac:dyDescent="0.3">
      <c r="D18" s="97" t="s">
        <v>80</v>
      </c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</row>
    <row r="19" spans="2:27" ht="12" customHeight="1" thickBot="1" x14ac:dyDescent="0.35">
      <c r="B19" s="6"/>
      <c r="C19" s="6"/>
      <c r="D19" s="6"/>
      <c r="E19" s="24"/>
      <c r="F19" s="19"/>
      <c r="G19" s="19"/>
      <c r="H19" s="24"/>
      <c r="I19" s="24"/>
      <c r="J19" s="24"/>
      <c r="K19" s="24"/>
      <c r="L19" s="24"/>
      <c r="M19" s="24"/>
      <c r="N19" s="24"/>
    </row>
    <row r="20" spans="2:27" ht="42.75" customHeight="1" thickBot="1" x14ac:dyDescent="0.35">
      <c r="B20" s="6"/>
      <c r="C20" s="6"/>
      <c r="D20" s="16" t="s">
        <v>0</v>
      </c>
      <c r="E20" s="16" t="s">
        <v>78</v>
      </c>
      <c r="F20" s="16" t="s">
        <v>1</v>
      </c>
      <c r="G20" s="16" t="s">
        <v>86</v>
      </c>
      <c r="H20" s="14" t="s">
        <v>87</v>
      </c>
      <c r="I20" s="14" t="s">
        <v>88</v>
      </c>
      <c r="J20" s="14" t="s">
        <v>89</v>
      </c>
      <c r="K20" s="14" t="s">
        <v>90</v>
      </c>
      <c r="L20" s="14" t="s">
        <v>91</v>
      </c>
      <c r="M20" s="16" t="s">
        <v>92</v>
      </c>
      <c r="N20" s="16" t="s">
        <v>93</v>
      </c>
      <c r="O20" s="16" t="s">
        <v>2</v>
      </c>
      <c r="P20" s="7"/>
      <c r="Y20" s="2"/>
      <c r="Z20" s="2"/>
    </row>
    <row r="21" spans="2:27" ht="39.75" customHeight="1" thickBot="1" x14ac:dyDescent="0.35">
      <c r="B21" s="6"/>
      <c r="C21" s="6"/>
      <c r="D21" s="11" t="s">
        <v>3</v>
      </c>
      <c r="E21" s="20">
        <f t="shared" ref="E21:L21" si="0">+E86</f>
        <v>1932937781</v>
      </c>
      <c r="F21" s="20">
        <f t="shared" si="0"/>
        <v>76263208.260000005</v>
      </c>
      <c r="G21" s="20">
        <f t="shared" si="0"/>
        <v>108640125.46000001</v>
      </c>
      <c r="H21" s="35">
        <f t="shared" si="0"/>
        <v>109557420.17</v>
      </c>
      <c r="I21" s="42">
        <f t="shared" si="0"/>
        <v>106241494.5</v>
      </c>
      <c r="J21" s="42">
        <f t="shared" si="0"/>
        <v>139579859.22999999</v>
      </c>
      <c r="K21" s="42">
        <f t="shared" si="0"/>
        <v>103499741.84</v>
      </c>
      <c r="L21" s="42">
        <f t="shared" si="0"/>
        <v>121933828.5</v>
      </c>
      <c r="M21" s="49">
        <f>+M86</f>
        <v>133219964.06</v>
      </c>
      <c r="N21" s="50">
        <f>+N86</f>
        <v>176543389.96000001</v>
      </c>
      <c r="O21" s="53">
        <f>+F21+G21+H21+I21+J21+K21+L21</f>
        <v>765715677.96000004</v>
      </c>
      <c r="P21" s="7"/>
      <c r="Q21" s="2"/>
      <c r="S21" s="2"/>
      <c r="T21" s="2"/>
      <c r="U21" s="2"/>
      <c r="V21" s="2"/>
      <c r="W21" s="2"/>
      <c r="X21" s="2"/>
      <c r="Y21" s="2"/>
      <c r="Z21" s="2"/>
    </row>
    <row r="22" spans="2:27" ht="56.25" customHeight="1" thickBot="1" x14ac:dyDescent="0.35">
      <c r="B22" s="6"/>
      <c r="C22" s="6"/>
      <c r="D22" s="11" t="s">
        <v>4</v>
      </c>
      <c r="E22" s="20">
        <f>+E23+E24+E25+E27</f>
        <v>939441595</v>
      </c>
      <c r="F22" s="20">
        <f t="shared" ref="F22:L22" si="1">+F23+F24+F27</f>
        <v>54881962.800000004</v>
      </c>
      <c r="G22" s="20">
        <f t="shared" si="1"/>
        <v>57947980.650000006</v>
      </c>
      <c r="H22" s="35">
        <f t="shared" si="1"/>
        <v>55893950.880000003</v>
      </c>
      <c r="I22" s="42">
        <f t="shared" si="1"/>
        <v>57125944.530000001</v>
      </c>
      <c r="J22" s="42">
        <f t="shared" si="1"/>
        <v>97594559.739999995</v>
      </c>
      <c r="K22" s="42">
        <f t="shared" si="1"/>
        <v>59562086.530000009</v>
      </c>
      <c r="L22" s="42">
        <f t="shared" si="1"/>
        <v>70531831.530000001</v>
      </c>
      <c r="M22" s="42">
        <f>+M23+M24+M27</f>
        <v>63541615.189999998</v>
      </c>
      <c r="N22" s="50">
        <f>+N23+N24+N27</f>
        <v>63488591.710000001</v>
      </c>
      <c r="O22" s="57">
        <f t="shared" ref="O22:O85" si="2">+F22+G22+H22+I22+J22+K22+L22</f>
        <v>453538316.66000009</v>
      </c>
      <c r="P22" s="7"/>
      <c r="Q22" s="3"/>
      <c r="AA22" s="2"/>
    </row>
    <row r="23" spans="2:27" ht="33" customHeight="1" x14ac:dyDescent="0.3">
      <c r="B23" s="6"/>
      <c r="C23" s="6"/>
      <c r="D23" s="10" t="s">
        <v>5</v>
      </c>
      <c r="E23" s="25">
        <v>743053668</v>
      </c>
      <c r="F23" s="47">
        <v>46659081.600000001</v>
      </c>
      <c r="G23" s="47">
        <v>49505945.18</v>
      </c>
      <c r="H23" s="39">
        <v>47536718.009999998</v>
      </c>
      <c r="I23" s="39">
        <v>48599141.729999997</v>
      </c>
      <c r="J23" s="39">
        <v>49732759.68</v>
      </c>
      <c r="K23" s="44">
        <v>50725269.020000003</v>
      </c>
      <c r="L23" s="39">
        <v>58002624.490000002</v>
      </c>
      <c r="M23" s="39">
        <v>54164101.899999999</v>
      </c>
      <c r="N23" s="48">
        <v>54112731.549999997</v>
      </c>
      <c r="O23" s="56">
        <f t="shared" si="2"/>
        <v>350761539.70999998</v>
      </c>
      <c r="P23" s="7"/>
    </row>
    <row r="24" spans="2:27" ht="33.75" customHeight="1" x14ac:dyDescent="0.3">
      <c r="B24" s="6"/>
      <c r="C24" s="6"/>
      <c r="D24" s="8" t="s">
        <v>6</v>
      </c>
      <c r="E24" s="21">
        <v>97075325</v>
      </c>
      <c r="F24" s="48">
        <v>1125258.3799999999</v>
      </c>
      <c r="G24" s="48">
        <v>1125258.3799999999</v>
      </c>
      <c r="H24" s="39">
        <v>1125258.3799999999</v>
      </c>
      <c r="I24" s="39">
        <v>1125258.3799999999</v>
      </c>
      <c r="J24" s="39">
        <v>40372684.640000001</v>
      </c>
      <c r="K24" s="39">
        <v>1110258.3799999999</v>
      </c>
      <c r="L24" s="39">
        <v>3787184.89</v>
      </c>
      <c r="M24" s="39">
        <v>1125258.3799999999</v>
      </c>
      <c r="N24" s="48">
        <v>1125258.3799999999</v>
      </c>
      <c r="O24" s="54">
        <f t="shared" si="2"/>
        <v>49771161.43</v>
      </c>
      <c r="P24" s="9"/>
    </row>
    <row r="25" spans="2:27" ht="44.25" customHeight="1" x14ac:dyDescent="0.3">
      <c r="B25" s="6"/>
      <c r="C25" s="6"/>
      <c r="D25" s="8" t="s">
        <v>7</v>
      </c>
      <c r="E25" s="21">
        <v>150000</v>
      </c>
      <c r="F25" s="31">
        <v>0</v>
      </c>
      <c r="G25" s="31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1">
        <v>0</v>
      </c>
      <c r="O25" s="55">
        <f t="shared" si="2"/>
        <v>0</v>
      </c>
      <c r="P25" s="9"/>
    </row>
    <row r="26" spans="2:27" ht="57.75" customHeight="1" x14ac:dyDescent="0.3">
      <c r="B26" s="6"/>
      <c r="C26" s="6"/>
      <c r="D26" s="8" t="s">
        <v>8</v>
      </c>
      <c r="E26" s="17">
        <v>0</v>
      </c>
      <c r="F26" s="31">
        <v>0</v>
      </c>
      <c r="G26" s="31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1">
        <v>0</v>
      </c>
      <c r="O26" s="55">
        <f t="shared" si="2"/>
        <v>0</v>
      </c>
      <c r="P26" s="9"/>
    </row>
    <row r="27" spans="2:27" ht="52.5" customHeight="1" thickBot="1" x14ac:dyDescent="0.35">
      <c r="B27" s="6"/>
      <c r="C27" s="6"/>
      <c r="D27" s="12" t="s">
        <v>9</v>
      </c>
      <c r="E27" s="26">
        <v>99162602</v>
      </c>
      <c r="F27" s="59">
        <v>7097622.8200000003</v>
      </c>
      <c r="G27" s="59">
        <v>7316777.0899999999</v>
      </c>
      <c r="H27" s="39">
        <v>7231974.4900000002</v>
      </c>
      <c r="I27" s="39">
        <v>7401544.4199999999</v>
      </c>
      <c r="J27" s="39">
        <v>7489115.4199999999</v>
      </c>
      <c r="K27" s="39">
        <v>7726559.1299999999</v>
      </c>
      <c r="L27" s="39">
        <v>8742022.1500000004</v>
      </c>
      <c r="M27" s="39">
        <v>8252254.9100000001</v>
      </c>
      <c r="N27" s="48">
        <v>8250601.7800000003</v>
      </c>
      <c r="O27" s="58">
        <f t="shared" si="2"/>
        <v>53005615.520000003</v>
      </c>
      <c r="P27" s="9"/>
    </row>
    <row r="28" spans="2:27" ht="58.5" customHeight="1" thickBot="1" x14ac:dyDescent="0.35">
      <c r="B28" s="6"/>
      <c r="C28" s="6"/>
      <c r="D28" s="11" t="s">
        <v>10</v>
      </c>
      <c r="E28" s="20">
        <f>+E29+E30+E31+E32+E33+E34+E35+E36+E37</f>
        <v>86963737</v>
      </c>
      <c r="F28" s="20">
        <f>+F29</f>
        <v>1246785.3899999999</v>
      </c>
      <c r="G28" s="20">
        <f>+G29+G31+G33+G34+G36</f>
        <v>4770083.4400000004</v>
      </c>
      <c r="H28" s="35">
        <f>+H29+H31+H33+H34+H36+H32</f>
        <v>2176437.0700000003</v>
      </c>
      <c r="I28" s="35">
        <f>+I29+I31+I33+I34+I36+I32+I30</f>
        <v>3363382.15</v>
      </c>
      <c r="J28" s="42">
        <f>+J29+J31+J33+J34+J36+J32+J30+J35</f>
        <v>3181691.17</v>
      </c>
      <c r="K28" s="42">
        <f>+K29+K31+K33+K34+K36+K32+K30+K35</f>
        <v>3893648.55</v>
      </c>
      <c r="L28" s="42">
        <f>+L29+L31+L33+L34+L36+L32+L30+L35+L37</f>
        <v>8459165.6899999995</v>
      </c>
      <c r="M28" s="42">
        <f>+M29+M31+M33+M34+M36+M32+M30+M35+M37</f>
        <v>5889447.2699999996</v>
      </c>
      <c r="N28" s="50">
        <f>+N29+N31+N33+N34+N36+N32+N30+N35+N37</f>
        <v>18056560.150000002</v>
      </c>
      <c r="O28" s="57">
        <f t="shared" si="2"/>
        <v>27091193.460000001</v>
      </c>
      <c r="P28" s="9"/>
    </row>
    <row r="29" spans="2:27" ht="32.25" customHeight="1" x14ac:dyDescent="0.3">
      <c r="B29" s="6"/>
      <c r="C29" s="6"/>
      <c r="D29" s="10" t="s">
        <v>11</v>
      </c>
      <c r="E29" s="25">
        <v>19085792</v>
      </c>
      <c r="F29" s="47">
        <v>1246785.3899999999</v>
      </c>
      <c r="G29" s="47">
        <v>1157519.51</v>
      </c>
      <c r="H29" s="39">
        <v>700808.98</v>
      </c>
      <c r="I29" s="39">
        <v>1807255.11</v>
      </c>
      <c r="J29" s="39">
        <v>861947.44</v>
      </c>
      <c r="K29" s="39">
        <v>1319001.58</v>
      </c>
      <c r="L29" s="39">
        <v>931993.14</v>
      </c>
      <c r="M29" s="39">
        <v>1469533.13</v>
      </c>
      <c r="N29" s="48">
        <v>2587738.46</v>
      </c>
      <c r="O29" s="56">
        <f t="shared" si="2"/>
        <v>8025311.1499999994</v>
      </c>
      <c r="P29" s="9"/>
    </row>
    <row r="30" spans="2:27" ht="63.75" customHeight="1" x14ac:dyDescent="0.3">
      <c r="B30" s="6"/>
      <c r="C30" s="6"/>
      <c r="D30" s="8" t="s">
        <v>12</v>
      </c>
      <c r="E30" s="21">
        <v>2930000</v>
      </c>
      <c r="F30" s="31">
        <v>0</v>
      </c>
      <c r="G30" s="31">
        <v>0</v>
      </c>
      <c r="H30" s="36">
        <v>0</v>
      </c>
      <c r="I30" s="39">
        <v>137640.88</v>
      </c>
      <c r="J30" s="39">
        <v>132484.28</v>
      </c>
      <c r="K30" s="39">
        <v>622699.59</v>
      </c>
      <c r="L30" s="39">
        <v>366175.29</v>
      </c>
      <c r="M30" s="39">
        <v>618060.4</v>
      </c>
      <c r="N30" s="48">
        <v>-240579.77</v>
      </c>
      <c r="O30" s="54">
        <f t="shared" si="2"/>
        <v>1259000.04</v>
      </c>
      <c r="P30" s="9"/>
    </row>
    <row r="31" spans="2:27" ht="32.25" customHeight="1" x14ac:dyDescent="0.3">
      <c r="B31" s="6"/>
      <c r="C31" s="6"/>
      <c r="D31" s="8" t="s">
        <v>13</v>
      </c>
      <c r="E31" s="21">
        <v>5600000</v>
      </c>
      <c r="F31" s="31">
        <v>0</v>
      </c>
      <c r="G31" s="48">
        <v>696189.4</v>
      </c>
      <c r="H31" s="39">
        <v>285075.5</v>
      </c>
      <c r="I31" s="39">
        <v>302193.59999999998</v>
      </c>
      <c r="J31" s="39">
        <v>483817</v>
      </c>
      <c r="K31" s="39">
        <v>69480.3</v>
      </c>
      <c r="L31" s="39">
        <v>417684.36</v>
      </c>
      <c r="M31" s="39">
        <v>55803.64</v>
      </c>
      <c r="N31" s="48">
        <v>774849.89</v>
      </c>
      <c r="O31" s="54">
        <f t="shared" si="2"/>
        <v>2254440.16</v>
      </c>
      <c r="P31" s="9"/>
    </row>
    <row r="32" spans="2:27" ht="41.25" customHeight="1" x14ac:dyDescent="0.3">
      <c r="B32" s="6"/>
      <c r="C32" s="6"/>
      <c r="D32" s="8" t="s">
        <v>14</v>
      </c>
      <c r="E32" s="21">
        <v>700000</v>
      </c>
      <c r="F32" s="31">
        <v>0</v>
      </c>
      <c r="G32" s="31">
        <v>0</v>
      </c>
      <c r="H32" s="39">
        <v>160591.76</v>
      </c>
      <c r="I32" s="36">
        <v>0</v>
      </c>
      <c r="J32" s="36">
        <v>0</v>
      </c>
      <c r="K32" s="36">
        <v>0</v>
      </c>
      <c r="L32" s="36">
        <v>0</v>
      </c>
      <c r="M32" s="39">
        <v>78188.06</v>
      </c>
      <c r="N32" s="31">
        <v>0</v>
      </c>
      <c r="O32" s="54">
        <f t="shared" si="2"/>
        <v>160591.76</v>
      </c>
      <c r="P32" s="9"/>
    </row>
    <row r="33" spans="2:16" ht="50.25" customHeight="1" x14ac:dyDescent="0.3">
      <c r="B33" s="6"/>
      <c r="C33" s="6"/>
      <c r="D33" s="8" t="s">
        <v>15</v>
      </c>
      <c r="E33" s="21">
        <v>19505784</v>
      </c>
      <c r="F33" s="31">
        <v>0</v>
      </c>
      <c r="G33" s="48">
        <v>1725744.13</v>
      </c>
      <c r="H33" s="39">
        <v>871274.16</v>
      </c>
      <c r="I33" s="39">
        <v>876418.24</v>
      </c>
      <c r="J33" s="39">
        <v>1280063.94</v>
      </c>
      <c r="K33" s="39">
        <v>1778630.69</v>
      </c>
      <c r="L33" s="39">
        <v>790887.64</v>
      </c>
      <c r="M33" s="39">
        <v>1354746.49</v>
      </c>
      <c r="N33" s="48">
        <v>473613</v>
      </c>
      <c r="O33" s="54">
        <f t="shared" si="2"/>
        <v>7323018.7999999998</v>
      </c>
      <c r="P33" s="9"/>
    </row>
    <row r="34" spans="2:16" ht="32.25" customHeight="1" x14ac:dyDescent="0.3">
      <c r="B34" s="6"/>
      <c r="C34" s="6"/>
      <c r="D34" s="8" t="s">
        <v>16</v>
      </c>
      <c r="E34" s="21">
        <v>4659476</v>
      </c>
      <c r="F34" s="31">
        <v>0</v>
      </c>
      <c r="G34" s="48">
        <v>730430.4</v>
      </c>
      <c r="H34" s="36">
        <v>0</v>
      </c>
      <c r="I34" s="39">
        <v>99874.32</v>
      </c>
      <c r="J34" s="36">
        <v>0</v>
      </c>
      <c r="K34" s="36">
        <v>0</v>
      </c>
      <c r="L34" s="36">
        <v>0</v>
      </c>
      <c r="M34" s="36">
        <v>0</v>
      </c>
      <c r="N34" s="48">
        <v>10868720.65</v>
      </c>
      <c r="O34" s="54">
        <f t="shared" si="2"/>
        <v>830304.72</v>
      </c>
      <c r="P34" s="9"/>
    </row>
    <row r="35" spans="2:16" ht="103.5" customHeight="1" x14ac:dyDescent="0.3">
      <c r="B35" s="6"/>
      <c r="C35" s="6"/>
      <c r="D35" s="8" t="s">
        <v>17</v>
      </c>
      <c r="E35" s="21">
        <v>8124083</v>
      </c>
      <c r="F35" s="31">
        <v>0</v>
      </c>
      <c r="G35" s="31">
        <v>0</v>
      </c>
      <c r="H35" s="36">
        <v>0</v>
      </c>
      <c r="I35" s="36">
        <v>0</v>
      </c>
      <c r="J35" s="39">
        <v>184238.51</v>
      </c>
      <c r="K35" s="39">
        <v>-184238.51</v>
      </c>
      <c r="L35" s="39">
        <v>3251338.56</v>
      </c>
      <c r="M35" s="39">
        <v>766162.2</v>
      </c>
      <c r="N35" s="31">
        <v>0</v>
      </c>
      <c r="O35" s="54">
        <f t="shared" si="2"/>
        <v>3251338.56</v>
      </c>
      <c r="P35" s="9"/>
    </row>
    <row r="36" spans="2:16" ht="69" customHeight="1" x14ac:dyDescent="0.3">
      <c r="B36" s="6"/>
      <c r="C36" s="6"/>
      <c r="D36" s="8" t="s">
        <v>79</v>
      </c>
      <c r="E36" s="21">
        <v>18033602</v>
      </c>
      <c r="F36" s="31">
        <v>0</v>
      </c>
      <c r="G36" s="48">
        <v>460200</v>
      </c>
      <c r="H36" s="39">
        <v>158686.67000000001</v>
      </c>
      <c r="I36" s="39">
        <v>140000</v>
      </c>
      <c r="J36" s="39">
        <v>239140</v>
      </c>
      <c r="K36" s="39">
        <v>288074.90000000002</v>
      </c>
      <c r="L36" s="39">
        <v>1201286.7</v>
      </c>
      <c r="M36" s="39">
        <v>95960</v>
      </c>
      <c r="N36" s="48">
        <v>1272530.8999999999</v>
      </c>
      <c r="O36" s="54">
        <f t="shared" si="2"/>
        <v>2487388.27</v>
      </c>
      <c r="P36" s="9"/>
    </row>
    <row r="37" spans="2:16" ht="60" customHeight="1" thickBot="1" x14ac:dyDescent="0.35">
      <c r="B37" s="6"/>
      <c r="C37" s="6"/>
      <c r="D37" s="12" t="s">
        <v>18</v>
      </c>
      <c r="E37" s="26">
        <v>8325000</v>
      </c>
      <c r="F37" s="60">
        <v>0</v>
      </c>
      <c r="G37" s="60">
        <v>0</v>
      </c>
      <c r="H37" s="61">
        <v>0</v>
      </c>
      <c r="I37" s="36">
        <v>0</v>
      </c>
      <c r="J37" s="61">
        <v>0</v>
      </c>
      <c r="K37" s="61">
        <v>0</v>
      </c>
      <c r="L37" s="39">
        <v>1499800</v>
      </c>
      <c r="M37" s="39">
        <v>1450993.35</v>
      </c>
      <c r="N37" s="48">
        <v>2319687.02</v>
      </c>
      <c r="O37" s="58">
        <f t="shared" si="2"/>
        <v>1499800</v>
      </c>
      <c r="P37" s="9"/>
    </row>
    <row r="38" spans="2:16" ht="57.75" customHeight="1" thickBot="1" x14ac:dyDescent="0.35">
      <c r="B38" s="6"/>
      <c r="C38" s="6"/>
      <c r="D38" s="11" t="s">
        <v>19</v>
      </c>
      <c r="E38" s="35">
        <f>+E39+E40+E41+E42+E43+E44+E45+E47</f>
        <v>197096507</v>
      </c>
      <c r="F38" s="76">
        <v>0</v>
      </c>
      <c r="G38" s="76">
        <v>0</v>
      </c>
      <c r="H38" s="76">
        <v>0</v>
      </c>
      <c r="I38" s="46">
        <f>+I39</f>
        <v>117705</v>
      </c>
      <c r="J38" s="76">
        <v>0</v>
      </c>
      <c r="K38" s="46">
        <f>+K41+K47</f>
        <v>1433122.8199999998</v>
      </c>
      <c r="L38" s="46">
        <f>+L41+L47+L40+L43</f>
        <v>890430.07000000007</v>
      </c>
      <c r="M38" s="46">
        <f>+M41+M47+M40+M43+M39</f>
        <v>22854480.640000001</v>
      </c>
      <c r="N38" s="45">
        <f>+N41+N47+N40+N43+N39+N42</f>
        <v>54632607.380000003</v>
      </c>
      <c r="O38" s="57">
        <f t="shared" si="2"/>
        <v>2441257.8899999997</v>
      </c>
      <c r="P38" s="9"/>
    </row>
    <row r="39" spans="2:16" ht="63" customHeight="1" x14ac:dyDescent="0.3">
      <c r="B39" s="6"/>
      <c r="C39" s="6"/>
      <c r="D39" s="10" t="s">
        <v>20</v>
      </c>
      <c r="E39" s="25">
        <v>138414997</v>
      </c>
      <c r="F39" s="62">
        <v>0</v>
      </c>
      <c r="G39" s="64">
        <v>0</v>
      </c>
      <c r="H39" s="65">
        <v>0</v>
      </c>
      <c r="I39" s="39">
        <v>117705</v>
      </c>
      <c r="J39" s="66">
        <v>0</v>
      </c>
      <c r="K39" s="61">
        <v>0</v>
      </c>
      <c r="L39" s="61">
        <v>0</v>
      </c>
      <c r="M39" s="39">
        <v>22854480.640000001</v>
      </c>
      <c r="N39" s="48">
        <v>43675684.380000003</v>
      </c>
      <c r="O39" s="56">
        <f t="shared" si="2"/>
        <v>117705</v>
      </c>
      <c r="P39" s="9"/>
    </row>
    <row r="40" spans="2:16" ht="41.25" customHeight="1" x14ac:dyDescent="0.3">
      <c r="B40" s="6"/>
      <c r="C40" s="6"/>
      <c r="D40" s="8" t="s">
        <v>21</v>
      </c>
      <c r="E40" s="21">
        <v>720000</v>
      </c>
      <c r="F40" s="31">
        <v>0</v>
      </c>
      <c r="G40" s="60">
        <v>0</v>
      </c>
      <c r="H40" s="36">
        <v>0</v>
      </c>
      <c r="I40" s="61">
        <v>0</v>
      </c>
      <c r="J40" s="61">
        <v>0</v>
      </c>
      <c r="K40" s="61">
        <v>0</v>
      </c>
      <c r="L40" s="39">
        <v>172752</v>
      </c>
      <c r="M40" s="61">
        <v>0</v>
      </c>
      <c r="N40" s="31">
        <v>0</v>
      </c>
      <c r="O40" s="54">
        <f t="shared" si="2"/>
        <v>172752</v>
      </c>
      <c r="P40" s="9"/>
    </row>
    <row r="41" spans="2:16" ht="54" customHeight="1" x14ac:dyDescent="0.3">
      <c r="B41" s="6"/>
      <c r="C41" s="6"/>
      <c r="D41" s="8" t="s">
        <v>22</v>
      </c>
      <c r="E41" s="21">
        <v>982824</v>
      </c>
      <c r="F41" s="31">
        <v>0</v>
      </c>
      <c r="G41" s="60">
        <v>0</v>
      </c>
      <c r="H41" s="36">
        <v>0</v>
      </c>
      <c r="I41" s="61">
        <v>0</v>
      </c>
      <c r="J41" s="61">
        <v>0</v>
      </c>
      <c r="K41" s="39">
        <v>631240.93999999994</v>
      </c>
      <c r="L41" s="39">
        <v>127473.93</v>
      </c>
      <c r="M41" s="61">
        <v>0</v>
      </c>
      <c r="N41" s="31">
        <v>0</v>
      </c>
      <c r="O41" s="54">
        <f t="shared" si="2"/>
        <v>758714.86999999988</v>
      </c>
      <c r="P41" s="9"/>
    </row>
    <row r="42" spans="2:16" ht="50.25" customHeight="1" x14ac:dyDescent="0.3">
      <c r="B42" s="6"/>
      <c r="C42" s="6"/>
      <c r="D42" s="8" t="s">
        <v>23</v>
      </c>
      <c r="E42" s="21">
        <v>30745020</v>
      </c>
      <c r="F42" s="31">
        <v>0</v>
      </c>
      <c r="G42" s="60">
        <v>0</v>
      </c>
      <c r="H42" s="36">
        <v>0</v>
      </c>
      <c r="I42" s="61">
        <v>0</v>
      </c>
      <c r="J42" s="61">
        <v>0</v>
      </c>
      <c r="K42" s="61">
        <v>0</v>
      </c>
      <c r="L42" s="36">
        <v>0</v>
      </c>
      <c r="M42" s="61">
        <v>0</v>
      </c>
      <c r="N42" s="48">
        <v>9564110.25</v>
      </c>
      <c r="O42" s="55">
        <f t="shared" si="2"/>
        <v>0</v>
      </c>
      <c r="P42" s="9"/>
    </row>
    <row r="43" spans="2:16" ht="60" customHeight="1" x14ac:dyDescent="0.3">
      <c r="B43" s="6"/>
      <c r="C43" s="6"/>
      <c r="D43" s="8" t="s">
        <v>24</v>
      </c>
      <c r="E43" s="21">
        <v>1510000</v>
      </c>
      <c r="F43" s="31">
        <v>0</v>
      </c>
      <c r="G43" s="60">
        <v>0</v>
      </c>
      <c r="H43" s="36">
        <v>0</v>
      </c>
      <c r="I43" s="61">
        <v>0</v>
      </c>
      <c r="J43" s="61">
        <v>0</v>
      </c>
      <c r="K43" s="61">
        <v>0</v>
      </c>
      <c r="L43" s="39">
        <v>590204.14</v>
      </c>
      <c r="M43" s="61">
        <v>0</v>
      </c>
      <c r="N43" s="48">
        <v>897886.67</v>
      </c>
      <c r="O43" s="54">
        <f t="shared" si="2"/>
        <v>590204.14</v>
      </c>
      <c r="P43" s="9"/>
    </row>
    <row r="44" spans="2:16" ht="60.75" customHeight="1" x14ac:dyDescent="0.3">
      <c r="B44" s="6"/>
      <c r="C44" s="6"/>
      <c r="D44" s="8" t="s">
        <v>25</v>
      </c>
      <c r="E44" s="21">
        <v>171000</v>
      </c>
      <c r="F44" s="31">
        <v>0</v>
      </c>
      <c r="G44" s="60">
        <v>0</v>
      </c>
      <c r="H44" s="36">
        <v>0</v>
      </c>
      <c r="I44" s="61">
        <v>0</v>
      </c>
      <c r="J44" s="61">
        <v>0</v>
      </c>
      <c r="K44" s="61">
        <v>0</v>
      </c>
      <c r="L44" s="36">
        <v>0</v>
      </c>
      <c r="M44" s="61">
        <v>0</v>
      </c>
      <c r="N44" s="31">
        <v>0</v>
      </c>
      <c r="O44" s="55">
        <f t="shared" si="2"/>
        <v>0</v>
      </c>
      <c r="P44" s="9"/>
    </row>
    <row r="45" spans="2:16" ht="81" customHeight="1" x14ac:dyDescent="0.3">
      <c r="B45" s="6"/>
      <c r="C45" s="6"/>
      <c r="D45" s="8" t="s">
        <v>26</v>
      </c>
      <c r="E45" s="21">
        <v>20068490</v>
      </c>
      <c r="F45" s="31">
        <v>0</v>
      </c>
      <c r="G45" s="60">
        <v>0</v>
      </c>
      <c r="H45" s="36">
        <v>0</v>
      </c>
      <c r="I45" s="61">
        <v>0</v>
      </c>
      <c r="J45" s="61">
        <v>0</v>
      </c>
      <c r="K45" s="61">
        <v>0</v>
      </c>
      <c r="L45" s="36">
        <v>0</v>
      </c>
      <c r="M45" s="61">
        <v>0</v>
      </c>
      <c r="N45" s="31">
        <v>0</v>
      </c>
      <c r="O45" s="55">
        <f t="shared" si="2"/>
        <v>0</v>
      </c>
      <c r="P45" s="9"/>
    </row>
    <row r="46" spans="2:16" ht="84" customHeight="1" x14ac:dyDescent="0.3">
      <c r="B46" s="6"/>
      <c r="C46" s="6"/>
      <c r="D46" s="8" t="s">
        <v>72</v>
      </c>
      <c r="E46" s="71">
        <v>0</v>
      </c>
      <c r="F46" s="31">
        <v>0</v>
      </c>
      <c r="G46" s="60">
        <v>0</v>
      </c>
      <c r="H46" s="36">
        <v>0</v>
      </c>
      <c r="I46" s="61">
        <v>0</v>
      </c>
      <c r="J46" s="61">
        <v>0</v>
      </c>
      <c r="K46" s="31">
        <v>0</v>
      </c>
      <c r="L46" s="31">
        <v>0</v>
      </c>
      <c r="M46" s="31">
        <v>0</v>
      </c>
      <c r="N46" s="31">
        <v>0</v>
      </c>
      <c r="O46" s="55">
        <f t="shared" si="2"/>
        <v>0</v>
      </c>
      <c r="P46" s="9"/>
    </row>
    <row r="47" spans="2:16" ht="45.75" customHeight="1" thickBot="1" x14ac:dyDescent="0.35">
      <c r="B47" s="6"/>
      <c r="C47" s="6"/>
      <c r="D47" s="15" t="s">
        <v>27</v>
      </c>
      <c r="E47" s="26">
        <v>4484176</v>
      </c>
      <c r="F47" s="68">
        <v>0</v>
      </c>
      <c r="G47" s="60">
        <v>0</v>
      </c>
      <c r="H47" s="36">
        <v>0</v>
      </c>
      <c r="I47" s="61">
        <v>0</v>
      </c>
      <c r="J47" s="61">
        <v>0</v>
      </c>
      <c r="K47" s="59">
        <v>801881.88</v>
      </c>
      <c r="L47" s="60">
        <v>0</v>
      </c>
      <c r="M47" s="60">
        <v>0</v>
      </c>
      <c r="N47" s="59">
        <v>494926.08000000002</v>
      </c>
      <c r="O47" s="58">
        <f t="shared" si="2"/>
        <v>801881.88</v>
      </c>
      <c r="P47" s="9"/>
    </row>
    <row r="48" spans="2:16" ht="60.75" customHeight="1" thickBot="1" x14ac:dyDescent="0.35">
      <c r="B48" s="6"/>
      <c r="C48" s="6"/>
      <c r="D48" s="69" t="s">
        <v>28</v>
      </c>
      <c r="E48" s="50">
        <f>+E49+E54</f>
        <v>617384301</v>
      </c>
      <c r="F48" s="70">
        <f>+F49</f>
        <v>20134460.07</v>
      </c>
      <c r="G48" s="20">
        <f>+G49</f>
        <v>45922061.369999997</v>
      </c>
      <c r="H48" s="35">
        <f t="shared" ref="H48:N48" si="3">+H49+H54</f>
        <v>51487032.219999999</v>
      </c>
      <c r="I48" s="42">
        <f t="shared" si="3"/>
        <v>39561262.82</v>
      </c>
      <c r="J48" s="42">
        <f t="shared" si="3"/>
        <v>38803608.32</v>
      </c>
      <c r="K48" s="50">
        <f t="shared" si="3"/>
        <v>38515824.32</v>
      </c>
      <c r="L48" s="50">
        <f t="shared" si="3"/>
        <v>42052401.210000001</v>
      </c>
      <c r="M48" s="50">
        <f t="shared" si="3"/>
        <v>40934420.960000001</v>
      </c>
      <c r="N48" s="50">
        <f t="shared" si="3"/>
        <v>39771120.960000001</v>
      </c>
      <c r="O48" s="57">
        <f t="shared" si="2"/>
        <v>276476650.32999998</v>
      </c>
      <c r="P48" s="9"/>
    </row>
    <row r="49" spans="2:16" ht="61.5" customHeight="1" x14ac:dyDescent="0.3">
      <c r="B49" s="6"/>
      <c r="C49" s="6"/>
      <c r="D49" s="10" t="s">
        <v>29</v>
      </c>
      <c r="E49" s="25">
        <v>616884301</v>
      </c>
      <c r="F49" s="25">
        <v>20134460.07</v>
      </c>
      <c r="G49" s="25">
        <v>45922061.369999997</v>
      </c>
      <c r="H49" s="37">
        <v>51444243.899999999</v>
      </c>
      <c r="I49" s="37">
        <v>39561262.82</v>
      </c>
      <c r="J49" s="37">
        <v>38508824.32</v>
      </c>
      <c r="K49" s="37">
        <v>38515824.32</v>
      </c>
      <c r="L49" s="37">
        <v>42052401.210000001</v>
      </c>
      <c r="M49" s="37">
        <v>40934420.960000001</v>
      </c>
      <c r="N49" s="21">
        <v>39771120.960000001</v>
      </c>
      <c r="O49" s="56">
        <f t="shared" si="2"/>
        <v>276139078.00999999</v>
      </c>
      <c r="P49" s="9"/>
    </row>
    <row r="50" spans="2:16" ht="85.5" customHeight="1" x14ac:dyDescent="0.3">
      <c r="B50" s="6"/>
      <c r="C50" s="6"/>
      <c r="D50" s="8" t="s">
        <v>30</v>
      </c>
      <c r="E50" s="60">
        <v>0</v>
      </c>
      <c r="F50" s="60">
        <v>0</v>
      </c>
      <c r="G50" s="60">
        <v>0</v>
      </c>
      <c r="H50" s="36">
        <v>0</v>
      </c>
      <c r="I50" s="36">
        <v>0</v>
      </c>
      <c r="J50" s="36">
        <v>0</v>
      </c>
      <c r="K50" s="36">
        <v>0</v>
      </c>
      <c r="L50" s="36">
        <v>0</v>
      </c>
      <c r="M50" s="36">
        <v>0</v>
      </c>
      <c r="N50" s="36">
        <v>0</v>
      </c>
      <c r="O50" s="55">
        <f t="shared" si="2"/>
        <v>0</v>
      </c>
      <c r="P50" s="9"/>
    </row>
    <row r="51" spans="2:16" ht="77.25" customHeight="1" x14ac:dyDescent="0.3">
      <c r="B51" s="6"/>
      <c r="C51" s="6"/>
      <c r="D51" s="8" t="s">
        <v>31</v>
      </c>
      <c r="E51" s="60">
        <v>0</v>
      </c>
      <c r="F51" s="60">
        <v>0</v>
      </c>
      <c r="G51" s="60">
        <v>0</v>
      </c>
      <c r="H51" s="36">
        <v>0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55">
        <f t="shared" si="2"/>
        <v>0</v>
      </c>
      <c r="P51" s="9"/>
    </row>
    <row r="52" spans="2:16" ht="75.75" customHeight="1" x14ac:dyDescent="0.3">
      <c r="B52" s="6"/>
      <c r="C52" s="6"/>
      <c r="D52" s="8" t="s">
        <v>32</v>
      </c>
      <c r="E52" s="60">
        <v>0</v>
      </c>
      <c r="F52" s="60">
        <v>0</v>
      </c>
      <c r="G52" s="60">
        <v>0</v>
      </c>
      <c r="H52" s="36">
        <v>0</v>
      </c>
      <c r="I52" s="36">
        <v>0</v>
      </c>
      <c r="J52" s="36">
        <v>0</v>
      </c>
      <c r="K52" s="36">
        <v>0</v>
      </c>
      <c r="L52" s="36">
        <v>0</v>
      </c>
      <c r="M52" s="36">
        <v>0</v>
      </c>
      <c r="N52" s="36">
        <v>0</v>
      </c>
      <c r="O52" s="55">
        <f t="shared" si="2"/>
        <v>0</v>
      </c>
      <c r="P52" s="9"/>
    </row>
    <row r="53" spans="2:16" ht="88.5" customHeight="1" x14ac:dyDescent="0.3">
      <c r="B53" s="6"/>
      <c r="C53" s="6"/>
      <c r="D53" s="8" t="s">
        <v>33</v>
      </c>
      <c r="E53" s="60">
        <v>0</v>
      </c>
      <c r="F53" s="60">
        <v>0</v>
      </c>
      <c r="G53" s="60">
        <v>0</v>
      </c>
      <c r="H53" s="36">
        <v>0</v>
      </c>
      <c r="I53" s="36">
        <v>0</v>
      </c>
      <c r="J53" s="36">
        <v>0</v>
      </c>
      <c r="K53" s="36">
        <v>0</v>
      </c>
      <c r="L53" s="36">
        <v>0</v>
      </c>
      <c r="M53" s="36">
        <v>0</v>
      </c>
      <c r="N53" s="36">
        <v>0</v>
      </c>
      <c r="O53" s="55">
        <f t="shared" si="2"/>
        <v>0</v>
      </c>
      <c r="P53" s="9"/>
    </row>
    <row r="54" spans="2:16" ht="72" customHeight="1" x14ac:dyDescent="0.3">
      <c r="B54" s="6"/>
      <c r="C54" s="6"/>
      <c r="D54" s="8" t="s">
        <v>34</v>
      </c>
      <c r="E54" s="21">
        <v>500000</v>
      </c>
      <c r="F54" s="60">
        <v>0</v>
      </c>
      <c r="G54" s="60">
        <v>0</v>
      </c>
      <c r="H54" s="39">
        <v>42788.32</v>
      </c>
      <c r="I54" s="36">
        <v>0</v>
      </c>
      <c r="J54" s="39">
        <v>294784</v>
      </c>
      <c r="K54" s="36">
        <v>0</v>
      </c>
      <c r="L54" s="36">
        <v>0</v>
      </c>
      <c r="M54" s="36">
        <v>0</v>
      </c>
      <c r="N54" s="36">
        <v>0</v>
      </c>
      <c r="O54" s="54">
        <f t="shared" si="2"/>
        <v>337572.32</v>
      </c>
      <c r="P54" s="9"/>
    </row>
    <row r="55" spans="2:16" ht="76.5" customHeight="1" thickBot="1" x14ac:dyDescent="0.35">
      <c r="B55" s="6"/>
      <c r="C55" s="6"/>
      <c r="D55" s="12" t="s">
        <v>35</v>
      </c>
      <c r="E55" s="60">
        <v>0</v>
      </c>
      <c r="F55" s="60">
        <v>0</v>
      </c>
      <c r="G55" s="60">
        <v>0</v>
      </c>
      <c r="H55" s="60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72">
        <f t="shared" si="2"/>
        <v>0</v>
      </c>
      <c r="P55" s="9"/>
    </row>
    <row r="56" spans="2:16" ht="54.75" customHeight="1" thickBot="1" x14ac:dyDescent="0.35">
      <c r="B56" s="6"/>
      <c r="C56" s="6"/>
      <c r="D56" s="69" t="s">
        <v>36</v>
      </c>
      <c r="E56" s="76">
        <v>0</v>
      </c>
      <c r="F56" s="76">
        <v>0</v>
      </c>
      <c r="G56" s="76">
        <v>0</v>
      </c>
      <c r="H56" s="76">
        <v>0</v>
      </c>
      <c r="I56" s="76">
        <v>0</v>
      </c>
      <c r="J56" s="76">
        <v>0</v>
      </c>
      <c r="K56" s="76">
        <v>0</v>
      </c>
      <c r="L56" s="76">
        <v>0</v>
      </c>
      <c r="M56" s="76">
        <v>0</v>
      </c>
      <c r="N56" s="76">
        <v>0</v>
      </c>
      <c r="O56" s="74">
        <f t="shared" si="2"/>
        <v>0</v>
      </c>
      <c r="P56" s="9"/>
    </row>
    <row r="57" spans="2:16" ht="59.25" customHeight="1" x14ac:dyDescent="0.3">
      <c r="B57" s="6"/>
      <c r="C57" s="6"/>
      <c r="D57" s="10" t="s">
        <v>37</v>
      </c>
      <c r="E57" s="64">
        <v>0</v>
      </c>
      <c r="F57" s="64">
        <v>0</v>
      </c>
      <c r="G57" s="64">
        <v>0</v>
      </c>
      <c r="H57" s="64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73">
        <f t="shared" si="2"/>
        <v>0</v>
      </c>
      <c r="P57" s="9"/>
    </row>
    <row r="58" spans="2:16" ht="68.25" customHeight="1" x14ac:dyDescent="0.3">
      <c r="B58" s="6"/>
      <c r="C58" s="6"/>
      <c r="D58" s="8" t="s">
        <v>38</v>
      </c>
      <c r="E58" s="60">
        <v>0</v>
      </c>
      <c r="F58" s="60">
        <v>0</v>
      </c>
      <c r="G58" s="60">
        <v>0</v>
      </c>
      <c r="H58" s="60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55">
        <f t="shared" si="2"/>
        <v>0</v>
      </c>
      <c r="P58" s="9"/>
    </row>
    <row r="59" spans="2:16" ht="68.25" customHeight="1" x14ac:dyDescent="0.3">
      <c r="B59" s="6"/>
      <c r="C59" s="6"/>
      <c r="D59" s="8" t="s">
        <v>39</v>
      </c>
      <c r="E59" s="60">
        <v>0</v>
      </c>
      <c r="F59" s="60">
        <v>0</v>
      </c>
      <c r="G59" s="60">
        <v>0</v>
      </c>
      <c r="H59" s="60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55">
        <f t="shared" si="2"/>
        <v>0</v>
      </c>
      <c r="P59" s="9"/>
    </row>
    <row r="60" spans="2:16" ht="90" customHeight="1" x14ac:dyDescent="0.3">
      <c r="B60" s="6"/>
      <c r="C60" s="6"/>
      <c r="D60" s="8" t="s">
        <v>40</v>
      </c>
      <c r="E60" s="60">
        <v>0</v>
      </c>
      <c r="F60" s="60">
        <v>0</v>
      </c>
      <c r="G60" s="60">
        <v>0</v>
      </c>
      <c r="H60" s="60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55">
        <f t="shared" si="2"/>
        <v>0</v>
      </c>
      <c r="P60" s="9"/>
    </row>
    <row r="61" spans="2:16" ht="82.5" customHeight="1" x14ac:dyDescent="0.3">
      <c r="B61" s="6"/>
      <c r="C61" s="6"/>
      <c r="D61" s="8" t="s">
        <v>41</v>
      </c>
      <c r="E61" s="60">
        <v>0</v>
      </c>
      <c r="F61" s="60">
        <v>0</v>
      </c>
      <c r="G61" s="60">
        <v>0</v>
      </c>
      <c r="H61" s="60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55">
        <f t="shared" si="2"/>
        <v>0</v>
      </c>
      <c r="P61" s="9"/>
    </row>
    <row r="62" spans="2:16" ht="65.25" customHeight="1" x14ac:dyDescent="0.3">
      <c r="B62" s="6"/>
      <c r="C62" s="6"/>
      <c r="D62" s="8" t="s">
        <v>42</v>
      </c>
      <c r="E62" s="60">
        <v>0</v>
      </c>
      <c r="F62" s="60">
        <v>0</v>
      </c>
      <c r="G62" s="60">
        <v>0</v>
      </c>
      <c r="H62" s="60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55">
        <f t="shared" si="2"/>
        <v>0</v>
      </c>
      <c r="P62" s="9"/>
    </row>
    <row r="63" spans="2:16" ht="69" customHeight="1" thickBot="1" x14ac:dyDescent="0.35">
      <c r="B63" s="6"/>
      <c r="C63" s="6"/>
      <c r="D63" s="12" t="s">
        <v>43</v>
      </c>
      <c r="E63" s="60">
        <v>0</v>
      </c>
      <c r="F63" s="60">
        <v>0</v>
      </c>
      <c r="G63" s="60">
        <v>0</v>
      </c>
      <c r="H63" s="60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60">
        <v>0</v>
      </c>
      <c r="O63" s="67">
        <f t="shared" si="2"/>
        <v>0</v>
      </c>
      <c r="P63" s="9"/>
    </row>
    <row r="64" spans="2:16" ht="69" customHeight="1" x14ac:dyDescent="0.3">
      <c r="B64" s="6"/>
      <c r="C64" s="6"/>
      <c r="D64" s="88" t="s">
        <v>44</v>
      </c>
      <c r="E64" s="89">
        <f>+E65+E66+E67+E68+E69+E70+E72</f>
        <v>91451641</v>
      </c>
      <c r="F64" s="90">
        <v>0</v>
      </c>
      <c r="G64" s="90">
        <v>0</v>
      </c>
      <c r="H64" s="90">
        <v>0</v>
      </c>
      <c r="I64" s="91">
        <f>+I68</f>
        <v>6073200</v>
      </c>
      <c r="J64" s="92">
        <f>+J68</f>
        <v>0</v>
      </c>
      <c r="K64" s="91">
        <f>+K68+K65</f>
        <v>95059.62</v>
      </c>
      <c r="L64" s="92">
        <f>+L68+L65</f>
        <v>0</v>
      </c>
      <c r="M64" s="92">
        <f>+M68+M65</f>
        <v>0</v>
      </c>
      <c r="N64" s="93">
        <f>+N68+N65+N67</f>
        <v>594509.76</v>
      </c>
      <c r="O64" s="94">
        <f t="shared" si="2"/>
        <v>6168259.6200000001</v>
      </c>
      <c r="P64" s="9"/>
    </row>
    <row r="65" spans="2:16" ht="40.5" customHeight="1" x14ac:dyDescent="0.3">
      <c r="B65" s="6"/>
      <c r="C65" s="6"/>
      <c r="D65" s="8" t="s">
        <v>45</v>
      </c>
      <c r="E65" s="21">
        <v>9105160</v>
      </c>
      <c r="F65" s="31">
        <v>0</v>
      </c>
      <c r="G65" s="31">
        <v>0</v>
      </c>
      <c r="H65" s="31">
        <v>0</v>
      </c>
      <c r="I65" s="36">
        <v>0</v>
      </c>
      <c r="J65" s="36">
        <v>0</v>
      </c>
      <c r="K65" s="39">
        <v>95059.62</v>
      </c>
      <c r="L65" s="36">
        <v>0</v>
      </c>
      <c r="M65" s="36">
        <v>0</v>
      </c>
      <c r="N65" s="48">
        <v>149857.64000000001</v>
      </c>
      <c r="O65" s="54">
        <f t="shared" si="2"/>
        <v>95059.62</v>
      </c>
      <c r="P65" s="9"/>
    </row>
    <row r="66" spans="2:16" ht="71.25" customHeight="1" x14ac:dyDescent="0.3">
      <c r="B66" s="6"/>
      <c r="C66" s="6"/>
      <c r="D66" s="8" t="s">
        <v>46</v>
      </c>
      <c r="E66" s="21">
        <v>25000</v>
      </c>
      <c r="F66" s="60">
        <v>0</v>
      </c>
      <c r="G66" s="60">
        <v>0</v>
      </c>
      <c r="H66" s="60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55">
        <f t="shared" si="2"/>
        <v>0</v>
      </c>
      <c r="P66" s="9"/>
    </row>
    <row r="67" spans="2:16" ht="84" customHeight="1" x14ac:dyDescent="0.3">
      <c r="B67" s="6"/>
      <c r="C67" s="6"/>
      <c r="D67" s="8" t="s">
        <v>47</v>
      </c>
      <c r="E67" s="21">
        <v>1000000</v>
      </c>
      <c r="F67" s="60">
        <v>0</v>
      </c>
      <c r="G67" s="60">
        <v>0</v>
      </c>
      <c r="H67" s="60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48">
        <v>444652.12</v>
      </c>
      <c r="O67" s="55">
        <f t="shared" si="2"/>
        <v>0</v>
      </c>
      <c r="P67" s="9"/>
    </row>
    <row r="68" spans="2:16" ht="72.75" customHeight="1" x14ac:dyDescent="0.3">
      <c r="B68" s="6"/>
      <c r="C68" s="6"/>
      <c r="D68" s="8" t="s">
        <v>48</v>
      </c>
      <c r="E68" s="21">
        <v>80071481</v>
      </c>
      <c r="F68" s="60">
        <v>0</v>
      </c>
      <c r="G68" s="60">
        <v>0</v>
      </c>
      <c r="H68" s="60">
        <v>0</v>
      </c>
      <c r="I68" s="39">
        <v>6073200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58">
        <f>+F68+G68+H68+I68+J68+K68+L68</f>
        <v>6073200</v>
      </c>
      <c r="P68" s="9"/>
    </row>
    <row r="69" spans="2:16" ht="60.75" customHeight="1" x14ac:dyDescent="0.3">
      <c r="B69" s="6"/>
      <c r="C69" s="6"/>
      <c r="D69" s="8" t="s">
        <v>49</v>
      </c>
      <c r="E69" s="21">
        <v>1050000</v>
      </c>
      <c r="F69" s="60">
        <v>0</v>
      </c>
      <c r="G69" s="60">
        <v>0</v>
      </c>
      <c r="H69" s="60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55">
        <f>+F69+G69+H69+I69+J69+K69+L69</f>
        <v>0</v>
      </c>
      <c r="P69" s="9"/>
    </row>
    <row r="70" spans="2:16" ht="57.75" customHeight="1" x14ac:dyDescent="0.3">
      <c r="B70" s="6"/>
      <c r="C70" s="6"/>
      <c r="D70" s="8" t="s">
        <v>50</v>
      </c>
      <c r="E70" s="21">
        <v>100000</v>
      </c>
      <c r="F70" s="60">
        <v>0</v>
      </c>
      <c r="G70" s="60">
        <v>0</v>
      </c>
      <c r="H70" s="60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55">
        <f>+F70+G70+H70+I70+J70+K70+L70</f>
        <v>0</v>
      </c>
      <c r="P70" s="9"/>
    </row>
    <row r="71" spans="2:16" ht="60" customHeight="1" x14ac:dyDescent="0.3">
      <c r="B71" s="6"/>
      <c r="C71" s="6"/>
      <c r="D71" s="8" t="s">
        <v>77</v>
      </c>
      <c r="E71" s="17">
        <v>0</v>
      </c>
      <c r="F71" s="60">
        <v>0</v>
      </c>
      <c r="G71" s="60">
        <v>0</v>
      </c>
      <c r="H71" s="60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75">
        <f>+F71+G71+H71+I71+J71+K71+L71</f>
        <v>0</v>
      </c>
      <c r="P71" s="9"/>
    </row>
    <row r="72" spans="2:16" ht="44.25" customHeight="1" x14ac:dyDescent="0.3">
      <c r="B72" s="6"/>
      <c r="C72" s="6"/>
      <c r="D72" s="8" t="s">
        <v>51</v>
      </c>
      <c r="E72" s="21">
        <v>100000</v>
      </c>
      <c r="F72" s="60">
        <v>0</v>
      </c>
      <c r="G72" s="60">
        <v>0</v>
      </c>
      <c r="H72" s="60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55">
        <f>+F72+G72+H72+I72+J72+K72+L72</f>
        <v>0</v>
      </c>
      <c r="P72" s="9"/>
    </row>
    <row r="73" spans="2:16" ht="99" customHeight="1" thickBot="1" x14ac:dyDescent="0.35">
      <c r="B73" s="6"/>
      <c r="C73" s="6"/>
      <c r="D73" s="12" t="s">
        <v>52</v>
      </c>
      <c r="E73" s="71">
        <v>0</v>
      </c>
      <c r="F73" s="60">
        <v>0</v>
      </c>
      <c r="G73" s="60">
        <v>0</v>
      </c>
      <c r="H73" s="60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72">
        <f t="shared" si="2"/>
        <v>0</v>
      </c>
      <c r="P73" s="9"/>
    </row>
    <row r="74" spans="2:16" ht="40.5" customHeight="1" thickBot="1" x14ac:dyDescent="0.35">
      <c r="B74" s="6"/>
      <c r="C74" s="6"/>
      <c r="D74" s="11" t="s">
        <v>53</v>
      </c>
      <c r="E74" s="35">
        <f>+E75</f>
        <v>600000</v>
      </c>
      <c r="F74" s="76">
        <v>0</v>
      </c>
      <c r="G74" s="76">
        <v>0</v>
      </c>
      <c r="H74" s="76">
        <v>0</v>
      </c>
      <c r="I74" s="76">
        <v>0</v>
      </c>
      <c r="J74" s="76">
        <v>0</v>
      </c>
      <c r="K74" s="76">
        <v>0</v>
      </c>
      <c r="L74" s="76">
        <v>0</v>
      </c>
      <c r="M74" s="76">
        <v>0</v>
      </c>
      <c r="N74" s="76">
        <v>0</v>
      </c>
      <c r="O74" s="74">
        <f t="shared" si="2"/>
        <v>0</v>
      </c>
      <c r="P74" s="9"/>
    </row>
    <row r="75" spans="2:16" ht="56.25" customHeight="1" x14ac:dyDescent="0.3">
      <c r="B75" s="6"/>
      <c r="C75" s="6"/>
      <c r="D75" s="10" t="s">
        <v>54</v>
      </c>
      <c r="E75" s="25">
        <v>600000</v>
      </c>
      <c r="F75" s="64">
        <v>0</v>
      </c>
      <c r="G75" s="64">
        <v>0</v>
      </c>
      <c r="H75" s="64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73">
        <f t="shared" si="2"/>
        <v>0</v>
      </c>
      <c r="P75" s="9"/>
    </row>
    <row r="76" spans="2:16" ht="36.75" customHeight="1" x14ac:dyDescent="0.3">
      <c r="B76" s="6"/>
      <c r="C76" s="6"/>
      <c r="D76" s="8" t="s">
        <v>55</v>
      </c>
      <c r="E76" s="31">
        <v>0</v>
      </c>
      <c r="F76" s="60">
        <v>0</v>
      </c>
      <c r="G76" s="60">
        <v>0</v>
      </c>
      <c r="H76" s="60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55">
        <f t="shared" si="2"/>
        <v>0</v>
      </c>
      <c r="P76" s="9"/>
    </row>
    <row r="77" spans="2:16" ht="66" customHeight="1" x14ac:dyDescent="0.3">
      <c r="B77" s="6"/>
      <c r="C77" s="6"/>
      <c r="D77" s="8" t="s">
        <v>56</v>
      </c>
      <c r="E77" s="31">
        <v>0</v>
      </c>
      <c r="F77" s="60">
        <v>0</v>
      </c>
      <c r="G77" s="60">
        <v>0</v>
      </c>
      <c r="H77" s="60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55">
        <f t="shared" si="2"/>
        <v>0</v>
      </c>
      <c r="P77" s="9"/>
    </row>
    <row r="78" spans="2:16" ht="96" customHeight="1" thickBot="1" x14ac:dyDescent="0.35">
      <c r="B78" s="6"/>
      <c r="C78" s="6"/>
      <c r="D78" s="12" t="s">
        <v>73</v>
      </c>
      <c r="E78" s="60">
        <v>0</v>
      </c>
      <c r="F78" s="60">
        <v>0</v>
      </c>
      <c r="G78" s="60">
        <v>0</v>
      </c>
      <c r="H78" s="60">
        <v>0</v>
      </c>
      <c r="I78" s="61">
        <v>0</v>
      </c>
      <c r="J78" s="61">
        <v>0</v>
      </c>
      <c r="K78" s="61">
        <v>0</v>
      </c>
      <c r="L78" s="61">
        <v>0</v>
      </c>
      <c r="M78" s="61">
        <v>0</v>
      </c>
      <c r="N78" s="61">
        <v>0</v>
      </c>
      <c r="O78" s="72">
        <f t="shared" si="2"/>
        <v>0</v>
      </c>
      <c r="P78" s="9"/>
    </row>
    <row r="79" spans="2:16" ht="81" customHeight="1" thickBot="1" x14ac:dyDescent="0.35">
      <c r="B79" s="6"/>
      <c r="C79" s="6"/>
      <c r="D79" s="81" t="s">
        <v>95</v>
      </c>
      <c r="E79" s="76">
        <v>0</v>
      </c>
      <c r="F79" s="76">
        <v>0</v>
      </c>
      <c r="G79" s="76">
        <v>0</v>
      </c>
      <c r="H79" s="76">
        <v>0</v>
      </c>
      <c r="I79" s="76">
        <v>0</v>
      </c>
      <c r="J79" s="76">
        <v>0</v>
      </c>
      <c r="K79" s="76">
        <v>0</v>
      </c>
      <c r="L79" s="76">
        <v>0</v>
      </c>
      <c r="M79" s="76">
        <v>0</v>
      </c>
      <c r="N79" s="76">
        <v>0</v>
      </c>
      <c r="O79" s="74">
        <f t="shared" si="2"/>
        <v>0</v>
      </c>
      <c r="P79" s="9"/>
    </row>
    <row r="80" spans="2:16" ht="53.25" customHeight="1" x14ac:dyDescent="0.3">
      <c r="B80" s="6"/>
      <c r="C80" s="6"/>
      <c r="D80" s="10" t="s">
        <v>76</v>
      </c>
      <c r="E80" s="62">
        <v>0</v>
      </c>
      <c r="F80" s="64">
        <v>0</v>
      </c>
      <c r="G80" s="64">
        <v>0</v>
      </c>
      <c r="H80" s="64">
        <v>0</v>
      </c>
      <c r="I80" s="65">
        <v>0</v>
      </c>
      <c r="J80" s="65">
        <v>0</v>
      </c>
      <c r="K80" s="65">
        <v>0</v>
      </c>
      <c r="L80" s="65">
        <v>0</v>
      </c>
      <c r="M80" s="65">
        <v>0</v>
      </c>
      <c r="N80" s="65">
        <v>0</v>
      </c>
      <c r="O80" s="73">
        <f t="shared" si="2"/>
        <v>0</v>
      </c>
      <c r="P80" s="9"/>
    </row>
    <row r="81" spans="2:16" ht="80.25" customHeight="1" thickBot="1" x14ac:dyDescent="0.35">
      <c r="B81" s="6"/>
      <c r="C81" s="6"/>
      <c r="D81" s="12" t="s">
        <v>57</v>
      </c>
      <c r="E81" s="60">
        <v>0</v>
      </c>
      <c r="F81" s="60">
        <v>0</v>
      </c>
      <c r="G81" s="60">
        <v>0</v>
      </c>
      <c r="H81" s="60">
        <v>0</v>
      </c>
      <c r="I81" s="61">
        <v>0</v>
      </c>
      <c r="J81" s="61">
        <v>0</v>
      </c>
      <c r="K81" s="61">
        <v>0</v>
      </c>
      <c r="L81" s="61">
        <v>0</v>
      </c>
      <c r="M81" s="61">
        <v>0</v>
      </c>
      <c r="N81" s="61">
        <v>0</v>
      </c>
      <c r="O81" s="75">
        <f t="shared" si="2"/>
        <v>0</v>
      </c>
      <c r="P81" s="9"/>
    </row>
    <row r="82" spans="2:16" ht="42" customHeight="1" thickBot="1" x14ac:dyDescent="0.35">
      <c r="B82" s="6"/>
      <c r="C82" s="6"/>
      <c r="D82" s="81" t="s">
        <v>58</v>
      </c>
      <c r="E82" s="76">
        <v>0</v>
      </c>
      <c r="F82" s="76">
        <v>0</v>
      </c>
      <c r="G82" s="76">
        <v>0</v>
      </c>
      <c r="H82" s="76">
        <v>0</v>
      </c>
      <c r="I82" s="76">
        <v>0</v>
      </c>
      <c r="J82" s="76">
        <v>0</v>
      </c>
      <c r="K82" s="76">
        <v>0</v>
      </c>
      <c r="L82" s="76">
        <v>0</v>
      </c>
      <c r="M82" s="76">
        <v>0</v>
      </c>
      <c r="N82" s="76">
        <v>0</v>
      </c>
      <c r="O82" s="74">
        <f t="shared" si="2"/>
        <v>0</v>
      </c>
      <c r="P82" s="9"/>
    </row>
    <row r="83" spans="2:16" ht="55.5" customHeight="1" x14ac:dyDescent="0.3">
      <c r="B83" s="6"/>
      <c r="C83" s="6"/>
      <c r="D83" s="10" t="s">
        <v>59</v>
      </c>
      <c r="E83" s="62">
        <v>0</v>
      </c>
      <c r="F83" s="64">
        <v>0</v>
      </c>
      <c r="G83" s="64">
        <v>0</v>
      </c>
      <c r="H83" s="64">
        <v>0</v>
      </c>
      <c r="I83" s="65">
        <v>0</v>
      </c>
      <c r="J83" s="65">
        <v>0</v>
      </c>
      <c r="K83" s="65">
        <v>0</v>
      </c>
      <c r="L83" s="65">
        <v>0</v>
      </c>
      <c r="M83" s="65">
        <v>0</v>
      </c>
      <c r="N83" s="65">
        <v>0</v>
      </c>
      <c r="O83" s="75">
        <f t="shared" si="2"/>
        <v>0</v>
      </c>
      <c r="P83" s="9"/>
    </row>
    <row r="84" spans="2:16" ht="63.75" customHeight="1" x14ac:dyDescent="0.3">
      <c r="B84" s="6"/>
      <c r="C84" s="6"/>
      <c r="D84" s="8" t="s">
        <v>74</v>
      </c>
      <c r="E84" s="31">
        <v>0</v>
      </c>
      <c r="F84" s="60">
        <v>0</v>
      </c>
      <c r="G84" s="60">
        <v>0</v>
      </c>
      <c r="H84" s="60">
        <v>0</v>
      </c>
      <c r="I84" s="36">
        <v>0</v>
      </c>
      <c r="J84" s="36">
        <v>0</v>
      </c>
      <c r="K84" s="36">
        <v>0</v>
      </c>
      <c r="L84" s="36">
        <v>0</v>
      </c>
      <c r="M84" s="36">
        <v>0</v>
      </c>
      <c r="N84" s="36">
        <v>0</v>
      </c>
      <c r="O84" s="55">
        <f t="shared" si="2"/>
        <v>0</v>
      </c>
      <c r="P84" s="9"/>
    </row>
    <row r="85" spans="2:16" ht="78.75" customHeight="1" thickBot="1" x14ac:dyDescent="0.35">
      <c r="B85" s="6"/>
      <c r="C85" s="6"/>
      <c r="D85" s="12" t="s">
        <v>60</v>
      </c>
      <c r="E85" s="64">
        <v>0</v>
      </c>
      <c r="F85" s="60">
        <v>0</v>
      </c>
      <c r="G85" s="60">
        <v>0</v>
      </c>
      <c r="H85" s="60">
        <v>0</v>
      </c>
      <c r="I85" s="61">
        <v>0</v>
      </c>
      <c r="J85" s="61">
        <v>0</v>
      </c>
      <c r="K85" s="36">
        <v>0</v>
      </c>
      <c r="L85" s="36">
        <v>0</v>
      </c>
      <c r="M85" s="36">
        <v>0</v>
      </c>
      <c r="N85" s="36">
        <v>0</v>
      </c>
      <c r="O85" s="75">
        <f t="shared" si="2"/>
        <v>0</v>
      </c>
      <c r="P85" s="9"/>
    </row>
    <row r="86" spans="2:16" ht="41.25" customHeight="1" thickBot="1" x14ac:dyDescent="0.35">
      <c r="B86" s="6"/>
      <c r="C86" s="6"/>
      <c r="D86" s="79" t="s">
        <v>75</v>
      </c>
      <c r="E86" s="77">
        <f t="shared" ref="E86:I86" si="4">+E22+E28+E38+E48+E64+E74</f>
        <v>1932937781</v>
      </c>
      <c r="F86" s="77">
        <f t="shared" si="4"/>
        <v>76263208.260000005</v>
      </c>
      <c r="G86" s="77">
        <f t="shared" si="4"/>
        <v>108640125.46000001</v>
      </c>
      <c r="H86" s="77">
        <f t="shared" si="4"/>
        <v>109557420.17</v>
      </c>
      <c r="I86" s="77">
        <f t="shared" si="4"/>
        <v>106241494.5</v>
      </c>
      <c r="J86" s="77">
        <f>+J22+J28+J38+J48+J64+J74</f>
        <v>139579859.22999999</v>
      </c>
      <c r="K86" s="77">
        <f>+K22+K28+K38+K48+K64+K74</f>
        <v>103499741.84</v>
      </c>
      <c r="L86" s="77">
        <f>+L22+L28+L38+L48+L64+L74</f>
        <v>121933828.5</v>
      </c>
      <c r="M86" s="77">
        <f>+M22+M28+M38+M48+M64+M74</f>
        <v>133219964.06</v>
      </c>
      <c r="N86" s="77">
        <f>+N22+N28+N38+N48+N64+N74</f>
        <v>176543389.96000001</v>
      </c>
      <c r="O86" s="78">
        <f>+F86+G86+H86+I86+J86+K86</f>
        <v>643781849.46000004</v>
      </c>
      <c r="P86" s="9"/>
    </row>
    <row r="87" spans="2:16" ht="47.25" customHeight="1" thickBot="1" x14ac:dyDescent="0.35">
      <c r="B87" s="6"/>
      <c r="C87" s="6"/>
      <c r="D87" s="81" t="s">
        <v>61</v>
      </c>
      <c r="E87" s="63">
        <v>0</v>
      </c>
      <c r="F87" s="63">
        <v>0</v>
      </c>
      <c r="G87" s="83">
        <v>0</v>
      </c>
      <c r="H87" s="84">
        <v>0</v>
      </c>
      <c r="I87" s="84">
        <v>0</v>
      </c>
      <c r="J87" s="84">
        <v>0</v>
      </c>
      <c r="K87" s="84">
        <v>0</v>
      </c>
      <c r="L87" s="84">
        <v>0</v>
      </c>
      <c r="M87" s="84">
        <v>0</v>
      </c>
      <c r="N87" s="84">
        <v>0</v>
      </c>
      <c r="O87" s="85">
        <v>0</v>
      </c>
      <c r="P87" s="9"/>
    </row>
    <row r="88" spans="2:16" ht="48.75" customHeight="1" thickBot="1" x14ac:dyDescent="0.35">
      <c r="B88" s="6"/>
      <c r="C88" s="6"/>
      <c r="D88" s="81" t="s">
        <v>62</v>
      </c>
      <c r="E88" s="63">
        <v>0</v>
      </c>
      <c r="F88" s="63">
        <v>0</v>
      </c>
      <c r="G88" s="63">
        <v>0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9"/>
    </row>
    <row r="89" spans="2:16" ht="65.25" customHeight="1" x14ac:dyDescent="0.3">
      <c r="B89" s="6"/>
      <c r="C89" s="6"/>
      <c r="D89" s="10" t="s">
        <v>63</v>
      </c>
      <c r="E89" s="62">
        <v>0</v>
      </c>
      <c r="F89" s="62">
        <v>0</v>
      </c>
      <c r="G89" s="62">
        <v>0</v>
      </c>
      <c r="H89" s="62">
        <v>0</v>
      </c>
      <c r="I89" s="62">
        <v>0</v>
      </c>
      <c r="J89" s="62">
        <v>0</v>
      </c>
      <c r="K89" s="62">
        <v>0</v>
      </c>
      <c r="L89" s="62">
        <v>0</v>
      </c>
      <c r="M89" s="62">
        <v>0</v>
      </c>
      <c r="N89" s="62">
        <v>0</v>
      </c>
      <c r="O89" s="62">
        <v>0</v>
      </c>
      <c r="P89" s="9"/>
    </row>
    <row r="90" spans="2:16" ht="62.25" customHeight="1" thickBot="1" x14ac:dyDescent="0.35">
      <c r="B90" s="6"/>
      <c r="C90" s="6"/>
      <c r="D90" s="12" t="s">
        <v>64</v>
      </c>
      <c r="E90" s="64">
        <v>0</v>
      </c>
      <c r="F90" s="60">
        <v>0</v>
      </c>
      <c r="G90" s="60">
        <v>0</v>
      </c>
      <c r="H90" s="60">
        <v>0</v>
      </c>
      <c r="I90" s="60">
        <v>0</v>
      </c>
      <c r="J90" s="60">
        <v>0</v>
      </c>
      <c r="K90" s="60">
        <v>0</v>
      </c>
      <c r="L90" s="60">
        <v>0</v>
      </c>
      <c r="M90" s="60">
        <v>0</v>
      </c>
      <c r="N90" s="60">
        <v>0</v>
      </c>
      <c r="O90" s="60">
        <v>0</v>
      </c>
      <c r="P90" s="9"/>
    </row>
    <row r="91" spans="2:16" ht="50.25" customHeight="1" thickBot="1" x14ac:dyDescent="0.35">
      <c r="B91" s="6"/>
      <c r="C91" s="6"/>
      <c r="D91" s="69" t="s">
        <v>65</v>
      </c>
      <c r="E91" s="63">
        <v>0</v>
      </c>
      <c r="F91" s="63">
        <v>0</v>
      </c>
      <c r="G91" s="63">
        <v>0</v>
      </c>
      <c r="H91" s="63">
        <v>0</v>
      </c>
      <c r="I91" s="63">
        <v>0</v>
      </c>
      <c r="J91" s="63">
        <v>0</v>
      </c>
      <c r="K91" s="63">
        <v>0</v>
      </c>
      <c r="L91" s="63">
        <v>0</v>
      </c>
      <c r="M91" s="63">
        <v>0</v>
      </c>
      <c r="N91" s="63">
        <v>0</v>
      </c>
      <c r="O91" s="63">
        <v>0</v>
      </c>
      <c r="P91" s="9"/>
    </row>
    <row r="92" spans="2:16" ht="45.75" customHeight="1" x14ac:dyDescent="0.3">
      <c r="B92" s="6"/>
      <c r="C92" s="6"/>
      <c r="D92" s="10" t="s">
        <v>66</v>
      </c>
      <c r="E92" s="62">
        <v>0</v>
      </c>
      <c r="F92" s="62">
        <v>0</v>
      </c>
      <c r="G92" s="62">
        <v>0</v>
      </c>
      <c r="H92" s="62">
        <v>0</v>
      </c>
      <c r="I92" s="62">
        <v>0</v>
      </c>
      <c r="J92" s="62">
        <v>0</v>
      </c>
      <c r="K92" s="62">
        <v>0</v>
      </c>
      <c r="L92" s="62">
        <v>0</v>
      </c>
      <c r="M92" s="62">
        <v>0</v>
      </c>
      <c r="N92" s="62">
        <v>0</v>
      </c>
      <c r="O92" s="62">
        <v>0</v>
      </c>
      <c r="P92" s="9"/>
    </row>
    <row r="93" spans="2:16" ht="53.25" customHeight="1" thickBot="1" x14ac:dyDescent="0.35">
      <c r="B93" s="6"/>
      <c r="C93" s="6"/>
      <c r="D93" s="12" t="s">
        <v>67</v>
      </c>
      <c r="E93" s="60">
        <v>0</v>
      </c>
      <c r="F93" s="60">
        <v>0</v>
      </c>
      <c r="G93" s="60">
        <v>0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9"/>
    </row>
    <row r="94" spans="2:16" ht="53.25" customHeight="1" thickBot="1" x14ac:dyDescent="0.35">
      <c r="B94" s="6"/>
      <c r="C94" s="6"/>
      <c r="D94" s="81" t="s">
        <v>68</v>
      </c>
      <c r="E94" s="63">
        <v>0</v>
      </c>
      <c r="F94" s="63">
        <v>0</v>
      </c>
      <c r="G94" s="63">
        <v>0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9"/>
    </row>
    <row r="95" spans="2:16" ht="71.25" customHeight="1" thickBot="1" x14ac:dyDescent="0.35">
      <c r="B95" s="6"/>
      <c r="C95" s="6"/>
      <c r="D95" s="82" t="s">
        <v>69</v>
      </c>
      <c r="E95" s="64">
        <v>0</v>
      </c>
      <c r="F95" s="64">
        <v>0</v>
      </c>
      <c r="G95" s="64">
        <v>0</v>
      </c>
      <c r="H95" s="64">
        <v>0</v>
      </c>
      <c r="I95" s="64">
        <v>0</v>
      </c>
      <c r="J95" s="64">
        <v>0</v>
      </c>
      <c r="K95" s="64">
        <v>0</v>
      </c>
      <c r="L95" s="64">
        <v>0</v>
      </c>
      <c r="M95" s="64">
        <v>0</v>
      </c>
      <c r="N95" s="64">
        <v>0</v>
      </c>
      <c r="O95" s="64">
        <v>0</v>
      </c>
      <c r="P95" s="9"/>
    </row>
    <row r="96" spans="2:16" ht="48.75" customHeight="1" thickBot="1" x14ac:dyDescent="0.35">
      <c r="B96" s="6"/>
      <c r="C96" s="6"/>
      <c r="D96" s="81" t="s">
        <v>70</v>
      </c>
      <c r="E96" s="63">
        <v>0</v>
      </c>
      <c r="F96" s="63">
        <v>0</v>
      </c>
      <c r="G96" s="86">
        <v>0</v>
      </c>
      <c r="H96" s="63">
        <v>0</v>
      </c>
      <c r="I96" s="86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87">
        <v>0</v>
      </c>
      <c r="P96" s="9"/>
    </row>
    <row r="97" spans="2:20" ht="87" customHeight="1" thickBot="1" x14ac:dyDescent="0.35">
      <c r="B97" s="6"/>
      <c r="C97" s="6"/>
      <c r="D97" s="80" t="s">
        <v>71</v>
      </c>
      <c r="E97" s="38">
        <f t="shared" ref="E97:N97" si="5">+E86+E96</f>
        <v>1932937781</v>
      </c>
      <c r="F97" s="38">
        <f t="shared" si="5"/>
        <v>76263208.260000005</v>
      </c>
      <c r="G97" s="32">
        <f t="shared" si="5"/>
        <v>108640125.46000001</v>
      </c>
      <c r="H97" s="38">
        <f t="shared" si="5"/>
        <v>109557420.17</v>
      </c>
      <c r="I97" s="32">
        <f t="shared" si="5"/>
        <v>106241494.5</v>
      </c>
      <c r="J97" s="43">
        <f t="shared" si="5"/>
        <v>139579859.22999999</v>
      </c>
      <c r="K97" s="38">
        <f t="shared" si="5"/>
        <v>103499741.84</v>
      </c>
      <c r="L97" s="43">
        <f t="shared" si="5"/>
        <v>121933828.5</v>
      </c>
      <c r="M97" s="43">
        <f t="shared" si="5"/>
        <v>133219964.06</v>
      </c>
      <c r="N97" s="38">
        <f t="shared" si="5"/>
        <v>176543389.96000001</v>
      </c>
      <c r="O97" s="52">
        <f>SUM(F97:L97)</f>
        <v>765715677.96000004</v>
      </c>
      <c r="P97" s="9"/>
      <c r="T97" s="13">
        <f>133219964.06-M97</f>
        <v>0</v>
      </c>
    </row>
    <row r="98" spans="2:20" ht="15.75" customHeight="1" x14ac:dyDescent="0.3">
      <c r="B98" s="6"/>
      <c r="C98" s="6"/>
      <c r="D98" s="7"/>
      <c r="E98" s="27"/>
      <c r="F98" s="33"/>
      <c r="G98" s="33"/>
      <c r="H98" s="40"/>
      <c r="I98" s="40"/>
      <c r="J98" s="40"/>
      <c r="K98" s="40"/>
      <c r="L98" s="40"/>
      <c r="M98" s="40"/>
      <c r="N98" s="40"/>
      <c r="O98" s="40"/>
      <c r="P98" s="7"/>
    </row>
    <row r="99" spans="2:20" ht="15.75" customHeight="1" x14ac:dyDescent="0.3">
      <c r="B99" s="6"/>
      <c r="C99" s="6"/>
      <c r="D99" s="101" t="s">
        <v>82</v>
      </c>
      <c r="E99" s="101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7"/>
      <c r="T99" s="13"/>
    </row>
    <row r="100" spans="2:20" ht="15.75" customHeight="1" x14ac:dyDescent="0.3">
      <c r="D100" s="95" t="s">
        <v>83</v>
      </c>
      <c r="E100" s="95"/>
      <c r="F100" s="96"/>
      <c r="G100" s="96"/>
      <c r="H100" s="96"/>
      <c r="I100" s="96"/>
      <c r="J100" s="96"/>
      <c r="K100" s="96"/>
      <c r="L100" s="96"/>
      <c r="M100" s="96"/>
      <c r="N100" s="96"/>
      <c r="O100" s="96"/>
    </row>
    <row r="101" spans="2:20" ht="15.75" customHeight="1" x14ac:dyDescent="0.3">
      <c r="D101" s="95" t="s">
        <v>84</v>
      </c>
      <c r="E101" s="95"/>
      <c r="F101" s="96"/>
      <c r="G101" s="96"/>
      <c r="H101" s="96"/>
      <c r="I101" s="96"/>
      <c r="J101" s="96"/>
      <c r="K101" s="96"/>
      <c r="L101" s="96"/>
      <c r="M101" s="96"/>
      <c r="N101" s="96"/>
      <c r="O101" s="96"/>
    </row>
    <row r="102" spans="2:20" ht="42.6" customHeight="1" x14ac:dyDescent="0.3">
      <c r="D102" s="95" t="s">
        <v>85</v>
      </c>
      <c r="E102" s="95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T102" s="13">
        <f>+J97-139579859.23</f>
        <v>0</v>
      </c>
    </row>
    <row r="103" spans="2:20" ht="48.6" customHeight="1" x14ac:dyDescent="0.3">
      <c r="D103" s="4"/>
      <c r="E103" s="28"/>
      <c r="F103" s="34"/>
      <c r="G103" s="34"/>
      <c r="H103" s="41"/>
      <c r="I103" s="41"/>
      <c r="J103" s="41"/>
      <c r="K103" s="41"/>
      <c r="L103" s="41"/>
      <c r="M103" s="41"/>
      <c r="N103" s="51"/>
    </row>
    <row r="104" spans="2:20" ht="15.75" customHeight="1" x14ac:dyDescent="0.3">
      <c r="D104" s="4"/>
      <c r="E104" s="28"/>
      <c r="F104" s="34"/>
      <c r="G104" s="34"/>
      <c r="H104" s="41"/>
      <c r="I104" s="41"/>
      <c r="J104" s="41"/>
      <c r="K104" s="41"/>
      <c r="L104" s="41"/>
      <c r="M104" s="41"/>
      <c r="N104" s="41"/>
    </row>
    <row r="105" spans="2:20" ht="15.75" customHeight="1" x14ac:dyDescent="0.3">
      <c r="D105" s="4"/>
      <c r="E105" s="28"/>
      <c r="F105" s="34"/>
      <c r="G105" s="34"/>
      <c r="H105" s="41"/>
      <c r="I105" s="41"/>
      <c r="J105" s="41"/>
      <c r="K105" s="41"/>
      <c r="L105" s="41"/>
      <c r="M105" s="41"/>
      <c r="N105" s="41"/>
    </row>
    <row r="106" spans="2:20" ht="15.75" customHeight="1" x14ac:dyDescent="0.25">
      <c r="D106" s="5"/>
      <c r="E106" s="29"/>
      <c r="F106" s="22"/>
      <c r="G106" s="22"/>
      <c r="H106" s="29"/>
      <c r="I106" s="29"/>
      <c r="J106" s="29"/>
      <c r="K106" s="29"/>
      <c r="L106" s="29"/>
      <c r="M106" s="29"/>
      <c r="N106" s="29"/>
    </row>
    <row r="107" spans="2:20" ht="15.75" customHeight="1" x14ac:dyDescent="0.25"/>
    <row r="108" spans="2:20" ht="15.75" customHeight="1" x14ac:dyDescent="0.25"/>
    <row r="109" spans="2:20" ht="15.75" customHeight="1" x14ac:dyDescent="0.25"/>
    <row r="110" spans="2:20" ht="15.75" customHeight="1" x14ac:dyDescent="0.25"/>
    <row r="111" spans="2:20" ht="15.75" customHeight="1" x14ac:dyDescent="0.25"/>
    <row r="112" spans="2:20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mergeCells count="9">
    <mergeCell ref="D100:O100"/>
    <mergeCell ref="D101:O101"/>
    <mergeCell ref="D102:O102"/>
    <mergeCell ref="D18:O18"/>
    <mergeCell ref="D14:E14"/>
    <mergeCell ref="D15:F15"/>
    <mergeCell ref="D17:O17"/>
    <mergeCell ref="D16:O16"/>
    <mergeCell ref="D99:O99"/>
  </mergeCells>
  <phoneticPr fontId="9" type="noConversion"/>
  <printOptions horizontalCentered="1"/>
  <pageMargins left="0" right="0.70866141732283472" top="0.74803149606299213" bottom="0.74803149606299213" header="0.31496062992125984" footer="0.31496062992125984"/>
  <pageSetup paperSize="5" scale="3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ACUMULADA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Dpto.  Acceso a la Informacion</cp:lastModifiedBy>
  <cp:lastPrinted>2025-10-08T15:21:28Z</cp:lastPrinted>
  <dcterms:created xsi:type="dcterms:W3CDTF">2018-04-17T18:57:16Z</dcterms:created>
  <dcterms:modified xsi:type="dcterms:W3CDTF">2025-10-08T15:21:44Z</dcterms:modified>
</cp:coreProperties>
</file>