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DOCUMENTOS TRANSPARENCIA NOVIEMBRE 2025\documentos financiero transparencia\"/>
    </mc:Choice>
  </mc:AlternateContent>
  <xr:revisionPtr revIDLastSave="0" documentId="13_ncr:1_{6AF1AD40-6C25-48DC-A56D-31B044D9321F}" xr6:coauthVersionLast="47" xr6:coauthVersionMax="47" xr10:uidLastSave="{00000000-0000-0000-0000-000000000000}"/>
  <bookViews>
    <workbookView xWindow="1230" yWindow="1650" windowWidth="17475" windowHeight="14445" xr2:uid="{00000000-000D-0000-FFFF-FFFF00000000}"/>
  </bookViews>
  <sheets>
    <sheet name="EJECUCIÓN GASTOS NOVIEMBRE 2025" sheetId="1" r:id="rId1"/>
  </sheets>
  <definedNames>
    <definedName name="_xlnm.Print_Area" localSheetId="0">'EJECUCIÓN GASTOS NOVIEMBRE 2025'!$A$1:$N$115</definedName>
    <definedName name="_xlnm.Print_Titles" localSheetId="0">'EJECUCIÓN GASTOS NOVIEMBRE 2025'!$16:$16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Zftv647gOXhV0y4T76XrzPRJPu90casBWUN3PJ8Xpk="/>
    </ext>
  </extLst>
</workbook>
</file>

<file path=xl/calcChain.xml><?xml version="1.0" encoding="utf-8"?>
<calcChain xmlns="http://schemas.openxmlformats.org/spreadsheetml/2006/main">
  <c r="N91" i="1" l="1"/>
  <c r="N89" i="1"/>
  <c r="N88" i="1"/>
  <c r="N86" i="1"/>
  <c r="N85" i="1"/>
  <c r="N81" i="1"/>
  <c r="N80" i="1"/>
  <c r="N79" i="1"/>
  <c r="N77" i="1"/>
  <c r="N76" i="1"/>
  <c r="N74" i="1"/>
  <c r="N73" i="1"/>
  <c r="N72" i="1"/>
  <c r="N71" i="1"/>
  <c r="N69" i="1"/>
  <c r="N68" i="1"/>
  <c r="N67" i="1"/>
  <c r="N66" i="1"/>
  <c r="N65" i="1"/>
  <c r="N64" i="1"/>
  <c r="N63" i="1"/>
  <c r="N62" i="1"/>
  <c r="N61" i="1"/>
  <c r="N59" i="1"/>
  <c r="N58" i="1"/>
  <c r="N57" i="1"/>
  <c r="N56" i="1"/>
  <c r="N55" i="1"/>
  <c r="N54" i="1"/>
  <c r="N53" i="1"/>
  <c r="N51" i="1"/>
  <c r="N50" i="1"/>
  <c r="N49" i="1"/>
  <c r="N48" i="1"/>
  <c r="N47" i="1"/>
  <c r="N46" i="1"/>
  <c r="N45" i="1"/>
  <c r="N43" i="1"/>
  <c r="N42" i="1"/>
  <c r="N41" i="1"/>
  <c r="N40" i="1"/>
  <c r="N39" i="1"/>
  <c r="N38" i="1"/>
  <c r="N37" i="1"/>
  <c r="N36" i="1"/>
  <c r="N35" i="1"/>
  <c r="N33" i="1"/>
  <c r="N32" i="1"/>
  <c r="N31" i="1"/>
  <c r="N30" i="1"/>
  <c r="N29" i="1"/>
  <c r="N28" i="1"/>
  <c r="N27" i="1"/>
  <c r="N26" i="1"/>
  <c r="N25" i="1"/>
  <c r="N23" i="1"/>
  <c r="N22" i="1"/>
  <c r="N21" i="1"/>
  <c r="N20" i="1"/>
  <c r="N19" i="1"/>
  <c r="M90" i="1"/>
  <c r="M87" i="1"/>
  <c r="M84" i="1"/>
  <c r="L84" i="1"/>
  <c r="N84" i="1" s="1"/>
  <c r="M44" i="1"/>
  <c r="M24" i="1"/>
  <c r="M70" i="1"/>
  <c r="M34" i="1"/>
  <c r="M92" i="1" l="1"/>
  <c r="M83" i="1" s="1"/>
  <c r="M78" i="1"/>
  <c r="M75" i="1"/>
  <c r="M60" i="1"/>
  <c r="M52" i="1"/>
  <c r="N52" i="1" s="1"/>
  <c r="M18" i="1"/>
  <c r="L90" i="1"/>
  <c r="N90" i="1" s="1"/>
  <c r="L87" i="1"/>
  <c r="N87" i="1" s="1"/>
  <c r="L92" i="1" l="1"/>
  <c r="N92" i="1" s="1"/>
  <c r="M82" i="1"/>
  <c r="L83" i="1"/>
  <c r="N83" i="1" s="1"/>
  <c r="L78" i="1"/>
  <c r="N78" i="1" s="1"/>
  <c r="L75" i="1"/>
  <c r="N75" i="1" s="1"/>
  <c r="L70" i="1"/>
  <c r="N70" i="1" s="1"/>
  <c r="L60" i="1"/>
  <c r="L44" i="1"/>
  <c r="L34" i="1"/>
  <c r="L24" i="1"/>
  <c r="L18" i="1"/>
  <c r="K60" i="1"/>
  <c r="K44" i="1"/>
  <c r="K34" i="1"/>
  <c r="K24" i="1"/>
  <c r="K18" i="1"/>
  <c r="J34" i="1"/>
  <c r="J24" i="1"/>
  <c r="J18" i="1"/>
  <c r="J60" i="1"/>
  <c r="J44" i="1"/>
  <c r="I24" i="1"/>
  <c r="I34" i="1"/>
  <c r="I60" i="1"/>
  <c r="I44" i="1"/>
  <c r="I18" i="1"/>
  <c r="H34" i="1"/>
  <c r="H60" i="1"/>
  <c r="G24" i="1"/>
  <c r="H44" i="1"/>
  <c r="H24" i="1"/>
  <c r="H18" i="1"/>
  <c r="G18" i="1"/>
  <c r="G44" i="1"/>
  <c r="G60" i="1"/>
  <c r="M17" i="1" l="1"/>
  <c r="M93" i="1"/>
  <c r="K82" i="1"/>
  <c r="L82" i="1"/>
  <c r="H82" i="1"/>
  <c r="H17" i="1" s="1"/>
  <c r="J82" i="1"/>
  <c r="J17" i="1" s="1"/>
  <c r="I82" i="1"/>
  <c r="I93" i="1" s="1"/>
  <c r="G82" i="1"/>
  <c r="G93" i="1" s="1"/>
  <c r="R98" i="1" s="1"/>
  <c r="F60" i="1"/>
  <c r="N60" i="1" s="1"/>
  <c r="K93" i="1" l="1"/>
  <c r="L17" i="1"/>
  <c r="L93" i="1"/>
  <c r="K17" i="1"/>
  <c r="J93" i="1"/>
  <c r="R93" i="1" s="1"/>
  <c r="I17" i="1"/>
  <c r="H93" i="1"/>
  <c r="G17" i="1"/>
  <c r="F34" i="1"/>
  <c r="N34" i="1" s="1"/>
  <c r="F24" i="1"/>
  <c r="F44" i="1"/>
  <c r="F18" i="1"/>
  <c r="E24" i="1"/>
  <c r="E18" i="1"/>
  <c r="E44" i="1"/>
  <c r="D24" i="1"/>
  <c r="D44" i="1"/>
  <c r="D18" i="1"/>
  <c r="C44" i="1"/>
  <c r="C24" i="1"/>
  <c r="C18" i="1"/>
  <c r="B44" i="1"/>
  <c r="B60" i="1"/>
  <c r="B70" i="1"/>
  <c r="B34" i="1"/>
  <c r="B24" i="1"/>
  <c r="B18" i="1"/>
  <c r="N18" i="1" l="1"/>
  <c r="N24" i="1"/>
  <c r="N44" i="1"/>
  <c r="F82" i="1"/>
  <c r="F17" i="1" s="1"/>
  <c r="E82" i="1"/>
  <c r="E93" i="1" s="1"/>
  <c r="D82" i="1"/>
  <c r="D17" i="1" s="1"/>
  <c r="B82" i="1"/>
  <c r="C82" i="1"/>
  <c r="N82" i="1" l="1"/>
  <c r="B93" i="1"/>
  <c r="B17" i="1"/>
  <c r="F93" i="1"/>
  <c r="D93" i="1"/>
  <c r="E17" i="1"/>
  <c r="C93" i="1"/>
  <c r="C17" i="1"/>
  <c r="N17" i="1" s="1"/>
  <c r="N93" i="1" l="1"/>
</calcChain>
</file>

<file path=xl/sharedStrings.xml><?xml version="1.0" encoding="utf-8"?>
<sst xmlns="http://schemas.openxmlformats.org/spreadsheetml/2006/main" count="100" uniqueCount="100">
  <si>
    <t>ENERO</t>
  </si>
  <si>
    <t>TOTAL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</si>
  <si>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</si>
  <si>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</si>
  <si>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</si>
  <si>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</si>
  <si>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</si>
  <si>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</si>
  <si>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</si>
  <si>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</si>
  <si>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</si>
  <si>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</si>
  <si>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</si>
  <si>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</si>
  <si>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</si>
  <si>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</si>
  <si>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</si>
  <si>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</si>
  <si>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</si>
  <si>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</si>
  <si>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</si>
  <si>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</si>
  <si>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</si>
  <si>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</si>
  <si>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</si>
  <si>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</si>
  <si>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</si>
  <si>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</si>
  <si>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</si>
  <si>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</si>
  <si>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</si>
  <si>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</si>
  <si>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</si>
  <si>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</si>
  <si>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</si>
  <si>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</si>
  <si>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</si>
  <si>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</si>
  <si>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</si>
  <si>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</si>
  <si>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</si>
  <si>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</si>
  <si>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</si>
  <si>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</si>
  <si>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</si>
  <si>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</si>
  <si>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</si>
  <si>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</si>
  <si>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</si>
  <si>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</si>
  <si>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</si>
  <si>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</si>
  <si>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</si>
  <si>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</si>
  <si>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</si>
  <si>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</si>
  <si>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2.8.2 - ADQUISICIÓN DE TÍTULOS VALORES REPRESENTATIVOS DE DEUDA</t>
  </si>
  <si>
    <t>2.9 - GASTOS FINANCIEROS</t>
  </si>
  <si>
    <t>2.9.1 - INTERESES DE LA DEUDA PÚBLICA INTERNA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</si>
  <si>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</si>
  <si>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</si>
  <si>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</si>
  <si>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</si>
  <si>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</si>
  <si>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</si>
  <si>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</si>
  <si>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</si>
  <si>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</si>
  <si>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</si>
  <si>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</si>
  <si>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</si>
  <si>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2.3.8 - GASTOS QUE SE ASIGNARÁN DURANTE EL EJERCICIO (ART. 32 Y 33 LEY 423-06)</t>
  </si>
  <si>
    <t>2.7.4 - GASTOS QUE SE ASIGNARÁN DURANTE EL EJERCICIO PARA INVERSIÓN (ART. 32 Y 33 LEY 423-06)</t>
  </si>
  <si>
    <t>2.9.2 - INTERESES DE LA DEUDA PÚBLICA EXTERNA</t>
  </si>
  <si>
    <t xml:space="preserve">    Total Gastos</t>
  </si>
  <si>
    <t>2.8.1 - CONCESIÓN DE PRÉSTAMOS</t>
  </si>
  <si>
    <t>2.6.7 - ACTIVOS BIOLÓGICOS CULTIVABLES</t>
  </si>
  <si>
    <t>PRESUPUESTO APROBADO</t>
  </si>
  <si>
    <t>2.2.8 - OTROS SERVICIOS NO INCLUÍDOS EN CONCEPTOS ANTERIORES</t>
  </si>
  <si>
    <t>VALORES en RD$</t>
  </si>
  <si>
    <t xml:space="preserve">Ejecución de Gastos y Aplicaciones Financieras </t>
  </si>
  <si>
    <t xml:space="preserve">Notas: </t>
  </si>
  <si>
    <r>
      <rPr>
        <b/>
        <sz val="11"/>
        <color theme="1"/>
        <rFont val="Book Antiqua"/>
        <family val="1"/>
      </rPr>
      <t>1. Presupuesto Aprobado:</t>
    </r>
    <r>
      <rPr>
        <sz val="11"/>
        <color theme="1"/>
        <rFont val="Book Antiqua"/>
        <family val="1"/>
      </rPr>
      <t xml:space="preserve"> Se refiere al presupuesto aprobado en la Ley de Presupuesto General del Estado.</t>
    </r>
  </si>
  <si>
    <r>
      <rPr>
        <b/>
        <sz val="11"/>
        <color theme="1"/>
        <rFont val="Book Antiqua"/>
        <family val="1"/>
      </rPr>
      <t xml:space="preserve">2. Presupuesto Modificado: </t>
    </r>
    <r>
      <rPr>
        <sz val="11"/>
        <color theme="1"/>
        <rFont val="Book Antiqua"/>
        <family val="1"/>
      </rPr>
      <t>Se refiere al presupuesto aprobado en caso de que el Congreso Nacional apruebe un presupuesto complementario.</t>
    </r>
  </si>
  <si>
    <r>
      <rPr>
        <b/>
        <sz val="11"/>
        <color theme="1"/>
        <rFont val="Book Antiqua"/>
        <family val="1"/>
      </rPr>
      <t>3. Total Devengado:</t>
    </r>
    <r>
      <rPr>
        <sz val="11"/>
        <color theme="1"/>
        <rFont val="Book Antiqua"/>
        <family val="1"/>
      </rPr>
      <t xml:space="preserve">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</si>
  <si>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</si>
  <si>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</si>
  <si>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</si>
  <si>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</si>
  <si>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</si>
  <si>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</si>
  <si>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</si>
  <si>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</si>
  <si>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2.8 - ADQUISICIÓN DE ACTIVOS FINANCIEROS CON FINES DE POLÍTICA</t>
  </si>
  <si>
    <t>OCTUBRE</t>
  </si>
  <si>
    <t>NOVIEMBRE</t>
  </si>
  <si>
    <t>DETALLE</t>
  </si>
  <si>
    <t>Lic. Carlos Ortega García</t>
  </si>
  <si>
    <t>Enc. Departamento Financiero</t>
  </si>
  <si>
    <t xml:space="preserve">   DESDE 01 DE ENERO HASTA 30 DE NOVIEMBRE,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</si>
</sst>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2"/>
      <color theme="1"/>
      <name val="Book Antiqua"/>
      <family val="1"/>
    </font>
    <font>
      <sz val="8"/>
      <name val="Calibri"/>
      <family val="2"/>
      <scheme val="minor"/>
    </font>
    <font>
      <b/>
      <sz val="16"/>
      <color theme="1"/>
      <name val="Book Antiqua"/>
      <family val="1"/>
    </font>
    <font>
      <sz val="12"/>
      <color theme="1"/>
      <name val="Book Antiqua"/>
      <family val="1"/>
    </font>
    <font>
      <b/>
      <sz val="14"/>
      <color theme="1"/>
      <name val="Book Antiqua"/>
      <family val="1"/>
    </font>
    <font>
      <b/>
      <sz val="18"/>
      <color theme="1"/>
      <name val="Book Antiqua"/>
      <family val="1"/>
    </font>
    <font>
      <b/>
      <sz val="22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06">
    <xf numFmtId="0" fontId="0" fillId="0" borderId="0" xfId="0"/>
    <xf numFmtId="0" fontId="1" fillId="0" borderId="0" xfId="0" applyFont="1" applyAlignment="1">
      <alignment horizontal="center" vertical="center" wrapText="1"/>
    </xf>
    <xf numFmtId="43" fontId="2" fillId="0" borderId="0" xfId="0" applyNumberFormat="1" applyFont="1"/>
    <xf numFmtId="9" fontId="2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0" xfId="0" applyFont="1"/>
    <xf numFmtId="0" fontId="11" fillId="0" borderId="0" xfId="0" applyFont="1"/>
    <xf numFmtId="0" fontId="8" fillId="0" borderId="1" xfId="0" applyFont="1" applyBorder="1" applyAlignment="1">
      <alignment horizontal="left" vertical="center" wrapText="1"/>
    </xf>
    <xf numFmtId="43" fontId="0" fillId="0" borderId="0" xfId="0" applyNumberFormat="1"/>
    <xf numFmtId="0" fontId="8" fillId="2" borderId="1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2" fontId="11" fillId="0" borderId="2" xfId="1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/>
    </xf>
    <xf numFmtId="43" fontId="8" fillId="0" borderId="9" xfId="1" applyFont="1" applyBorder="1" applyAlignment="1">
      <alignment horizontal="right" vertical="center" wrapText="1"/>
    </xf>
    <xf numFmtId="43" fontId="11" fillId="0" borderId="2" xfId="1" applyFont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 vertical="center"/>
    </xf>
    <xf numFmtId="43" fontId="11" fillId="0" borderId="4" xfId="1" applyFont="1" applyBorder="1" applyAlignment="1">
      <alignment horizontal="right" vertical="center" wrapText="1"/>
    </xf>
    <xf numFmtId="43" fontId="11" fillId="0" borderId="5" xfId="1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2" fontId="11" fillId="0" borderId="2" xfId="1" applyNumberFormat="1" applyFont="1" applyBorder="1" applyAlignment="1">
      <alignment horizontal="right" vertical="center"/>
    </xf>
    <xf numFmtId="43" fontId="8" fillId="2" borderId="14" xfId="1" applyFont="1" applyFill="1" applyBorder="1" applyAlignment="1">
      <alignment horizontal="right" vertical="center" wrapText="1"/>
    </xf>
    <xf numFmtId="43" fontId="11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3" fontId="8" fillId="0" borderId="12" xfId="1" applyFont="1" applyBorder="1" applyAlignment="1">
      <alignment horizontal="right" vertical="center" wrapText="1"/>
    </xf>
    <xf numFmtId="2" fontId="11" fillId="0" borderId="3" xfId="1" applyNumberFormat="1" applyFont="1" applyBorder="1" applyAlignment="1">
      <alignment horizontal="right" vertical="center"/>
    </xf>
    <xf numFmtId="43" fontId="11" fillId="0" borderId="3" xfId="1" applyFont="1" applyBorder="1" applyAlignment="1">
      <alignment horizontal="right" vertical="center" wrapText="1"/>
    </xf>
    <xf numFmtId="43" fontId="8" fillId="2" borderId="10" xfId="1" applyFont="1" applyFill="1" applyBorder="1" applyAlignment="1">
      <alignment horizontal="right" vertical="center" wrapText="1"/>
    </xf>
    <xf numFmtId="43" fontId="11" fillId="0" borderId="3" xfId="1" applyFont="1" applyBorder="1" applyAlignment="1">
      <alignment horizontal="right" vertical="center"/>
    </xf>
    <xf numFmtId="43" fontId="1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43" fontId="8" fillId="0" borderId="13" xfId="1" applyFont="1" applyBorder="1" applyAlignment="1">
      <alignment horizontal="right" vertical="center" wrapText="1"/>
    </xf>
    <xf numFmtId="43" fontId="8" fillId="2" borderId="13" xfId="1" applyFont="1" applyFill="1" applyBorder="1" applyAlignment="1">
      <alignment horizontal="right" vertical="center" wrapText="1"/>
    </xf>
    <xf numFmtId="43" fontId="11" fillId="0" borderId="17" xfId="1" applyFont="1" applyBorder="1" applyAlignment="1">
      <alignment horizontal="right" vertical="center"/>
    </xf>
    <xf numFmtId="43" fontId="8" fillId="0" borderId="10" xfId="1" applyFont="1" applyBorder="1" applyAlignment="1">
      <alignment horizontal="right" vertical="center"/>
    </xf>
    <xf numFmtId="43" fontId="8" fillId="0" borderId="13" xfId="1" applyFont="1" applyBorder="1" applyAlignment="1">
      <alignment horizontal="right" vertical="center"/>
    </xf>
    <xf numFmtId="43" fontId="11" fillId="0" borderId="4" xfId="1" applyFont="1" applyBorder="1" applyAlignment="1">
      <alignment horizontal="right" vertical="center"/>
    </xf>
    <xf numFmtId="43" fontId="11" fillId="0" borderId="2" xfId="1" applyFont="1" applyBorder="1" applyAlignment="1">
      <alignment horizontal="right" vertical="center"/>
    </xf>
    <xf numFmtId="43" fontId="8" fillId="0" borderId="10" xfId="1" applyFont="1" applyBorder="1" applyAlignment="1">
      <alignment horizontal="right" vertical="center" wrapText="1"/>
    </xf>
    <xf numFmtId="43" fontId="3" fillId="0" borderId="0" xfId="0" applyNumberFormat="1" applyFont="1" applyAlignment="1">
      <alignment horizontal="right" vertical="center"/>
    </xf>
    <xf numFmtId="43" fontId="8" fillId="2" borderId="15" xfId="1" applyFont="1" applyFill="1" applyBorder="1" applyAlignment="1">
      <alignment horizontal="right" vertical="center" wrapText="1"/>
    </xf>
    <xf numFmtId="43" fontId="8" fillId="0" borderId="15" xfId="0" applyNumberFormat="1" applyFont="1" applyBorder="1" applyAlignment="1">
      <alignment horizontal="right" vertical="center"/>
    </xf>
    <xf numFmtId="43" fontId="8" fillId="0" borderId="10" xfId="0" applyNumberFormat="1" applyFont="1" applyBorder="1" applyAlignment="1">
      <alignment horizontal="right" vertical="center"/>
    </xf>
    <xf numFmtId="43" fontId="11" fillId="0" borderId="5" xfId="1" applyFont="1" applyBorder="1" applyAlignment="1">
      <alignment horizontal="right" vertical="center"/>
    </xf>
    <xf numFmtId="2" fontId="11" fillId="0" borderId="5" xfId="1" applyNumberFormat="1" applyFont="1" applyBorder="1" applyAlignment="1">
      <alignment horizontal="right" vertical="center"/>
    </xf>
    <xf numFmtId="2" fontId="11" fillId="0" borderId="11" xfId="1" applyNumberFormat="1" applyFont="1" applyBorder="1" applyAlignment="1">
      <alignment horizontal="right" vertical="center"/>
    </xf>
    <xf numFmtId="2" fontId="11" fillId="0" borderId="4" xfId="1" applyNumberFormat="1" applyFont="1" applyBorder="1" applyAlignment="1">
      <alignment horizontal="right" vertical="center"/>
    </xf>
    <xf numFmtId="2" fontId="11" fillId="0" borderId="10" xfId="1" applyNumberFormat="1" applyFont="1" applyBorder="1" applyAlignment="1">
      <alignment horizontal="right" vertical="center"/>
    </xf>
    <xf numFmtId="2" fontId="11" fillId="0" borderId="6" xfId="1" applyNumberFormat="1" applyFont="1" applyBorder="1" applyAlignment="1">
      <alignment horizontal="right" vertical="center"/>
    </xf>
    <xf numFmtId="2" fontId="11" fillId="0" borderId="17" xfId="1" applyNumberFormat="1" applyFont="1" applyBorder="1" applyAlignment="1">
      <alignment horizontal="right" vertical="center"/>
    </xf>
    <xf numFmtId="2" fontId="11" fillId="0" borderId="7" xfId="1" applyNumberFormat="1" applyFont="1" applyBorder="1" applyAlignment="1">
      <alignment horizontal="right" vertical="center"/>
    </xf>
    <xf numFmtId="2" fontId="11" fillId="0" borderId="16" xfId="1" applyNumberFormat="1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43" fontId="8" fillId="0" borderId="8" xfId="1" applyFont="1" applyBorder="1" applyAlignment="1">
      <alignment horizontal="right" vertical="center" wrapText="1"/>
    </xf>
    <xf numFmtId="2" fontId="11" fillId="0" borderId="5" xfId="1" applyNumberFormat="1" applyFont="1" applyBorder="1" applyAlignment="1">
      <alignment horizontal="right" vertical="center" wrapText="1"/>
    </xf>
    <xf numFmtId="2" fontId="8" fillId="0" borderId="10" xfId="0" applyNumberFormat="1" applyFont="1" applyBorder="1" applyAlignment="1">
      <alignment horizontal="right" vertical="center"/>
    </xf>
    <xf numFmtId="2" fontId="8" fillId="0" borderId="10" xfId="1" applyNumberFormat="1" applyFont="1" applyBorder="1" applyAlignment="1">
      <alignment horizontal="right" vertical="center"/>
    </xf>
    <xf numFmtId="43" fontId="8" fillId="3" borderId="10" xfId="1" applyFont="1" applyFill="1" applyBorder="1" applyAlignment="1">
      <alignment horizontal="right" vertical="center" wrapText="1"/>
    </xf>
    <xf numFmtId="43" fontId="8" fillId="3" borderId="10" xfId="0" applyNumberFormat="1" applyFont="1" applyFill="1" applyBorder="1" applyAlignment="1">
      <alignment horizontal="right" vertical="center"/>
    </xf>
    <xf numFmtId="0" fontId="12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2" fontId="11" fillId="0" borderId="19" xfId="1" applyNumberFormat="1" applyFont="1" applyBorder="1" applyAlignment="1">
      <alignment horizontal="right" vertical="center"/>
    </xf>
    <xf numFmtId="2" fontId="11" fillId="0" borderId="18" xfId="1" applyNumberFormat="1" applyFont="1" applyBorder="1" applyAlignment="1">
      <alignment horizontal="right" vertical="center"/>
    </xf>
    <xf numFmtId="2" fontId="11" fillId="0" borderId="20" xfId="1" applyNumberFormat="1" applyFont="1" applyBorder="1" applyAlignment="1">
      <alignment horizontal="right" vertical="center"/>
    </xf>
    <xf numFmtId="2" fontId="8" fillId="0" borderId="14" xfId="1" applyNumberFormat="1" applyFont="1" applyBorder="1" applyAlignment="1">
      <alignment horizontal="right" vertical="center"/>
    </xf>
    <xf numFmtId="2" fontId="8" fillId="0" borderId="15" xfId="1" applyNumberFormat="1" applyFont="1" applyBorder="1" applyAlignment="1">
      <alignment horizontal="right" vertical="center"/>
    </xf>
    <xf numFmtId="2" fontId="8" fillId="0" borderId="13" xfId="1" applyNumberFormat="1" applyFont="1" applyBorder="1" applyAlignment="1">
      <alignment horizontal="right" vertical="center"/>
    </xf>
    <xf numFmtId="43" fontId="11" fillId="0" borderId="3" xfId="1" applyFont="1" applyFill="1" applyBorder="1" applyAlignment="1">
      <alignment horizontal="right" vertical="center"/>
    </xf>
    <xf numFmtId="43" fontId="11" fillId="0" borderId="5" xfId="1" applyFont="1" applyFill="1" applyBorder="1" applyAlignment="1">
      <alignment horizontal="right" vertical="center"/>
    </xf>
    <xf numFmtId="43" fontId="11" fillId="0" borderId="17" xfId="1" applyFont="1" applyFill="1" applyBorder="1" applyAlignment="1">
      <alignment horizontal="right" vertical="center"/>
    </xf>
    <xf numFmtId="2" fontId="11" fillId="0" borderId="21" xfId="1" applyNumberFormat="1" applyFont="1" applyBorder="1" applyAlignment="1">
      <alignment horizontal="right" vertical="center"/>
    </xf>
    <xf numFmtId="43" fontId="8" fillId="0" borderId="22" xfId="1" applyFont="1" applyBorder="1" applyAlignment="1">
      <alignment horizontal="right" vertical="center" wrapText="1"/>
    </xf>
    <xf numFmtId="0" fontId="11" fillId="0" borderId="23" xfId="0" applyFont="1" applyBorder="1" applyAlignment="1">
      <alignment horizontal="left" vertical="center" wrapText="1" indent="2"/>
    </xf>
    <xf numFmtId="43" fontId="8" fillId="0" borderId="24" xfId="0" applyNumberFormat="1" applyFont="1" applyBorder="1" applyAlignment="1">
      <alignment horizontal="right" vertical="center"/>
    </xf>
    <xf numFmtId="0" fontId="11" fillId="0" borderId="25" xfId="0" applyFont="1" applyBorder="1" applyAlignment="1">
      <alignment horizontal="left" vertical="center" wrapText="1" indent="2"/>
    </xf>
    <xf numFmtId="43" fontId="8" fillId="0" borderId="26" xfId="0" applyNumberFormat="1" applyFont="1" applyBorder="1" applyAlignment="1">
      <alignment horizontal="right" vertical="center"/>
    </xf>
    <xf numFmtId="2" fontId="8" fillId="0" borderId="26" xfId="0" applyNumberFormat="1" applyFont="1" applyBorder="1" applyAlignment="1">
      <alignment horizontal="right" vertical="center"/>
    </xf>
    <xf numFmtId="0" fontId="11" fillId="0" borderId="27" xfId="0" applyFont="1" applyBorder="1" applyAlignment="1">
      <alignment horizontal="left" vertical="center" wrapText="1" indent="2"/>
    </xf>
    <xf numFmtId="43" fontId="8" fillId="0" borderId="28" xfId="0" applyNumberFormat="1" applyFont="1" applyBorder="1" applyAlignment="1">
      <alignment horizontal="right" vertical="center"/>
    </xf>
    <xf numFmtId="0" fontId="11" fillId="0" borderId="29" xfId="0" applyFont="1" applyBorder="1" applyAlignment="1">
      <alignment horizontal="left" vertical="center" wrapText="1" indent="2"/>
    </xf>
    <xf numFmtId="2" fontId="8" fillId="0" borderId="28" xfId="0" applyNumberFormat="1" applyFont="1" applyBorder="1" applyAlignment="1">
      <alignment horizontal="right" vertical="center"/>
    </xf>
    <xf numFmtId="2" fontId="8" fillId="0" borderId="24" xfId="0" applyNumberFormat="1" applyFont="1" applyBorder="1" applyAlignment="1">
      <alignment horizontal="right" vertical="center"/>
    </xf>
    <xf numFmtId="2" fontId="8" fillId="0" borderId="30" xfId="0" applyNumberFormat="1" applyFont="1" applyBorder="1" applyAlignment="1">
      <alignment horizontal="right" vertical="center"/>
    </xf>
    <xf numFmtId="43" fontId="8" fillId="0" borderId="26" xfId="1" applyFont="1" applyBorder="1" applyAlignment="1">
      <alignment horizontal="right" vertical="center"/>
    </xf>
    <xf numFmtId="2" fontId="8" fillId="0" borderId="31" xfId="0" applyNumberFormat="1" applyFont="1" applyBorder="1" applyAlignment="1">
      <alignment horizontal="right" vertical="center"/>
    </xf>
    <xf numFmtId="2" fontId="11" fillId="0" borderId="24" xfId="1" applyNumberFormat="1" applyFont="1" applyBorder="1" applyAlignment="1">
      <alignment horizontal="right" vertical="center"/>
    </xf>
    <xf numFmtId="2" fontId="11" fillId="0" borderId="28" xfId="1" applyNumberFormat="1" applyFont="1" applyBorder="1" applyAlignment="1">
      <alignment horizontal="right" vertical="center"/>
    </xf>
    <xf numFmtId="0" fontId="11" fillId="0" borderId="32" xfId="0" applyFont="1" applyBorder="1" applyAlignment="1">
      <alignment horizontal="left" vertical="center" wrapText="1" indent="2"/>
    </xf>
    <xf numFmtId="2" fontId="11" fillId="0" borderId="31" xfId="1" applyNumberFormat="1" applyFont="1" applyBorder="1" applyAlignment="1">
      <alignment horizontal="right" vertical="center"/>
    </xf>
    <xf numFmtId="0" fontId="8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4" fillId="0" borderId="0" xfId="0" applyFont="1" applyAlignment="1">
      <alignment horizontal="center" vertical="center" readingOrder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303458</xdr:colOff>
      <xdr:row>0</xdr:row>
      <xdr:rowOff>13799</xdr:rowOff>
    </xdr:from>
    <xdr:ext cx="4265786" cy="2781250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958784" y="13799"/>
          <a:ext cx="4265786" cy="2781250"/>
        </a:xfrm>
        <a:prstGeom prst="rect">
          <a:avLst/>
        </a:prstGeom>
        <a:noFill/>
      </xdr:spPr>
    </xdr:pic>
    <xdr:clientData fLocksWithSheet="0"/>
  </xdr:oneCellAnchor>
  <xdr:twoCellAnchor>
    <xdr:from>
      <xdr:col>2</xdr:col>
      <xdr:colOff>0</xdr:colOff>
      <xdr:row>104</xdr:row>
      <xdr:rowOff>0</xdr:rowOff>
    </xdr:from>
    <xdr:to>
      <xdr:col>3</xdr:col>
      <xdr:colOff>0</xdr:colOff>
      <xdr:row>109</xdr:row>
      <xdr:rowOff>172987</xdr:rowOff>
    </xdr:to>
    <xdr:sp macro="" textlink="">
      <xdr:nvSpPr>
        <xdr:cNvPr id="17" name="Shape 7">
          <a:extLst>
            <a:ext uri="{FF2B5EF4-FFF2-40B4-BE49-F238E27FC236}">
              <a16:creationId xmlns:a16="http://schemas.microsoft.com/office/drawing/2014/main" id="{B163801B-733C-4B55-A6AC-E29DBBD1F6F6}"/>
            </a:ext>
          </a:extLst>
        </xdr:cNvPr>
        <xdr:cNvSpPr txBox="1"/>
      </xdr:nvSpPr>
      <xdr:spPr>
        <a:xfrm>
          <a:off x="3948266" y="46395968"/>
          <a:ext cx="3836514" cy="1171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500">
            <a:latin typeface="Book Antiqua"/>
            <a:ea typeface="Book Antiqua"/>
            <a:cs typeface="Book Antiqua"/>
            <a:sym typeface="Book Antiqua"/>
          </a:endParaRPr>
        </a:p>
      </xdr:txBody>
    </xdr:sp>
    <xdr:clientData/>
  </xdr:twoCellAnchor>
  <xdr:oneCellAnchor>
    <xdr:from>
      <xdr:col>2</xdr:col>
      <xdr:colOff>279853</xdr:colOff>
      <xdr:row>105</xdr:row>
      <xdr:rowOff>150454</xdr:rowOff>
    </xdr:from>
    <xdr:ext cx="4979621" cy="1450853"/>
    <xdr:grpSp>
      <xdr:nvGrpSpPr>
        <xdr:cNvPr id="18" name="Shape 2" title="Dibujo">
          <a:extLst>
            <a:ext uri="{FF2B5EF4-FFF2-40B4-BE49-F238E27FC236}">
              <a16:creationId xmlns:a16="http://schemas.microsoft.com/office/drawing/2014/main" id="{75869B12-B390-4D2A-9252-2C5CF039D442}"/>
            </a:ext>
          </a:extLst>
        </xdr:cNvPr>
        <xdr:cNvGrpSpPr/>
      </xdr:nvGrpSpPr>
      <xdr:grpSpPr>
        <a:xfrm>
          <a:off x="4462570" y="66645997"/>
          <a:ext cx="4979621" cy="1450853"/>
          <a:chOff x="-7778412" y="-405093"/>
          <a:chExt cx="2243820" cy="847676"/>
        </a:xfrm>
      </xdr:grpSpPr>
      <xdr:sp macro="" textlink="">
        <xdr:nvSpPr>
          <xdr:cNvPr id="19" name="Shape 7">
            <a:extLst>
              <a:ext uri="{FF2B5EF4-FFF2-40B4-BE49-F238E27FC236}">
                <a16:creationId xmlns:a16="http://schemas.microsoft.com/office/drawing/2014/main" id="{13C841A1-5EEA-EC4F-1729-8732184C3C9E}"/>
              </a:ext>
            </a:extLst>
          </xdr:cNvPr>
          <xdr:cNvSpPr txBox="1"/>
        </xdr:nvSpPr>
        <xdr:spPr>
          <a:xfrm>
            <a:off x="-7581150" y="-405093"/>
            <a:ext cx="1859281" cy="847676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endParaRPr lang="en-US" sz="2200" b="1"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2200" b="1">
                <a:latin typeface="Book Antiqua"/>
                <a:ea typeface="Book Antiqua"/>
                <a:cs typeface="Book Antiqua"/>
                <a:sym typeface="Book Antiqua"/>
              </a:rPr>
              <a:t>Lic. Dinachy G. Villar Toribio</a:t>
            </a: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2200" b="1">
                <a:latin typeface="Book Antiqua"/>
                <a:ea typeface="Book Antiqua"/>
                <a:cs typeface="Book Antiqua"/>
                <a:sym typeface="Book Antiqua"/>
              </a:rPr>
              <a:t>Enc. División</a:t>
            </a:r>
            <a:r>
              <a:rPr lang="en-US" sz="2200" b="1" baseline="0">
                <a:latin typeface="Book Antiqua"/>
                <a:ea typeface="Book Antiqua"/>
                <a:cs typeface="Book Antiqua"/>
                <a:sym typeface="Book Antiqua"/>
              </a:rPr>
              <a:t> de Presupuesto</a:t>
            </a:r>
            <a:endParaRPr sz="2200" b="1"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 macro="">
        <xdr:nvCxnSpPr>
          <xdr:cNvPr id="20" name="Shape 8">
            <a:extLst>
              <a:ext uri="{FF2B5EF4-FFF2-40B4-BE49-F238E27FC236}">
                <a16:creationId xmlns:a16="http://schemas.microsoft.com/office/drawing/2014/main" id="{D0BFB2B4-1F35-24E1-6505-3C37D9C08018}"/>
              </a:ext>
            </a:extLst>
          </xdr:cNvPr>
          <xdr:cNvCxnSpPr/>
        </xdr:nvCxnSpPr>
        <xdr:spPr>
          <a:xfrm>
            <a:off x="-7778412" y="-225301"/>
            <a:ext cx="224382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twoCellAnchor editAs="oneCell">
    <xdr:from>
      <xdr:col>7</xdr:col>
      <xdr:colOff>1108614</xdr:colOff>
      <xdr:row>107</xdr:row>
      <xdr:rowOff>55217</xdr:rowOff>
    </xdr:from>
    <xdr:to>
      <xdr:col>11</xdr:col>
      <xdr:colOff>141621</xdr:colOff>
      <xdr:row>107</xdr:row>
      <xdr:rowOff>67410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60D93DF-B808-2A1E-E0D8-40F5A18BE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45679" y="66937282"/>
          <a:ext cx="4996485" cy="12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5"/>
  <sheetViews>
    <sheetView showGridLines="0" tabSelected="1" topLeftCell="A37" zoomScale="69" zoomScaleNormal="69" zoomScaleSheetLayoutView="100" workbookViewId="0">
      <selection activeCell="C38" sqref="C38"/>
    </sheetView>
  </sheetViews>
  <sheetFormatPr baseColWidth="10" defaultColWidth="14.42578125" defaultRowHeight="15" customHeight="1" x14ac:dyDescent="0.25"/>
  <cols>
    <col min="1" max="1" width="37.140625" customWidth="1"/>
    <col min="2" max="2" width="25.5703125" style="25" customWidth="1"/>
    <col min="3" max="4" width="22.28515625" style="18" customWidth="1"/>
    <col min="5" max="13" width="22.28515625" style="25" customWidth="1"/>
    <col min="14" max="14" width="28" style="25" customWidth="1"/>
    <col min="15" max="15" width="15.7109375" bestFit="1" customWidth="1"/>
    <col min="16" max="17" width="6" customWidth="1"/>
    <col min="18" max="18" width="17.140625" customWidth="1"/>
    <col min="19" max="21" width="6" customWidth="1"/>
    <col min="22" max="23" width="7" customWidth="1"/>
    <col min="24" max="25" width="9.140625" customWidth="1"/>
  </cols>
  <sheetData>
    <row r="1" spans="1:24" ht="18.75" x14ac:dyDescent="0.25">
      <c r="A1" s="1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24" ht="18.75" x14ac:dyDescent="0.25">
      <c r="A2" s="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24" ht="18.75" x14ac:dyDescent="0.25">
      <c r="A3" s="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24" ht="18.75" x14ac:dyDescent="0.25">
      <c r="A4" s="1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6" spans="1:24" ht="18.75" x14ac:dyDescent="0.25">
      <c r="A6" s="1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24" ht="18.75" x14ac:dyDescent="0.25">
      <c r="A7" s="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24" ht="18.75" x14ac:dyDescent="0.25">
      <c r="A8" s="1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24" ht="18.75" x14ac:dyDescent="0.25">
      <c r="A9" s="1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24" ht="18.75" x14ac:dyDescent="0.25">
      <c r="A10" s="99"/>
      <c r="B10" s="99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24" ht="18.75" customHeight="1" x14ac:dyDescent="0.25">
      <c r="A11" s="99"/>
      <c r="B11" s="99"/>
      <c r="C11" s="100"/>
    </row>
    <row r="12" spans="1:24" ht="25.5" customHeight="1" x14ac:dyDescent="0.25">
      <c r="A12" s="102" t="s">
        <v>99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</row>
    <row r="13" spans="1:24" ht="35.450000000000003" customHeight="1" x14ac:dyDescent="0.25">
      <c r="A13" s="101" t="s">
        <v>80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</row>
    <row r="14" spans="1:24" ht="18.600000000000001" customHeight="1" x14ac:dyDescent="0.3">
      <c r="A14" s="98" t="s">
        <v>79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</row>
    <row r="15" spans="1:24" ht="12" customHeight="1" thickBot="1" x14ac:dyDescent="0.35">
      <c r="A15" s="6"/>
      <c r="B15" s="19"/>
      <c r="C15" s="14"/>
      <c r="D15" s="14"/>
      <c r="E15" s="19"/>
      <c r="F15" s="19"/>
      <c r="G15" s="19"/>
      <c r="H15" s="19"/>
      <c r="I15" s="19"/>
      <c r="J15" s="19"/>
      <c r="K15" s="19"/>
      <c r="L15" s="19"/>
      <c r="M15" s="19"/>
    </row>
    <row r="16" spans="1:24" ht="42.75" customHeight="1" thickBot="1" x14ac:dyDescent="0.3">
      <c r="A16" s="11" t="s">
        <v>96</v>
      </c>
      <c r="B16" s="11" t="s">
        <v>77</v>
      </c>
      <c r="C16" s="11" t="s">
        <v>0</v>
      </c>
      <c r="D16" s="11" t="s">
        <v>85</v>
      </c>
      <c r="E16" s="10" t="s">
        <v>86</v>
      </c>
      <c r="F16" s="10" t="s">
        <v>87</v>
      </c>
      <c r="G16" s="10" t="s">
        <v>88</v>
      </c>
      <c r="H16" s="10" t="s">
        <v>89</v>
      </c>
      <c r="I16" s="10" t="s">
        <v>90</v>
      </c>
      <c r="J16" s="11" t="s">
        <v>91</v>
      </c>
      <c r="K16" s="11" t="s">
        <v>92</v>
      </c>
      <c r="L16" s="11" t="s">
        <v>94</v>
      </c>
      <c r="M16" s="11" t="s">
        <v>95</v>
      </c>
      <c r="N16" s="11" t="s">
        <v>1</v>
      </c>
      <c r="W16" s="2"/>
      <c r="X16" s="2"/>
    </row>
    <row r="17" spans="1:25" ht="39.75" customHeight="1" thickBot="1" x14ac:dyDescent="0.3">
      <c r="A17" s="8" t="s">
        <v>2</v>
      </c>
      <c r="B17" s="15">
        <f t="shared" ref="B17:I17" si="0">+B82</f>
        <v>1932937781</v>
      </c>
      <c r="C17" s="15">
        <f t="shared" si="0"/>
        <v>76263208.260000005</v>
      </c>
      <c r="D17" s="15">
        <f t="shared" si="0"/>
        <v>108640125.46000001</v>
      </c>
      <c r="E17" s="30">
        <f t="shared" si="0"/>
        <v>109557420.17</v>
      </c>
      <c r="F17" s="37">
        <f t="shared" si="0"/>
        <v>106241494.5</v>
      </c>
      <c r="G17" s="37">
        <f t="shared" si="0"/>
        <v>139579859.22999999</v>
      </c>
      <c r="H17" s="37">
        <f t="shared" si="0"/>
        <v>103499741.84</v>
      </c>
      <c r="I17" s="37">
        <f t="shared" si="0"/>
        <v>121933828.5</v>
      </c>
      <c r="J17" s="78">
        <f>+J82</f>
        <v>133219964.06</v>
      </c>
      <c r="K17" s="44">
        <f>+K82</f>
        <v>176543389.96000001</v>
      </c>
      <c r="L17" s="44">
        <f>+L82</f>
        <v>145406684.72999999</v>
      </c>
      <c r="M17" s="44">
        <f>+M82</f>
        <v>157658420.50000015</v>
      </c>
      <c r="N17" s="47">
        <f t="shared" ref="N17:N48" si="1">SUM(C17:M17)</f>
        <v>1378544137.2100003</v>
      </c>
      <c r="O17" s="2"/>
      <c r="Q17" s="2"/>
      <c r="R17" s="2"/>
      <c r="S17" s="2"/>
      <c r="T17" s="2"/>
      <c r="U17" s="2"/>
      <c r="V17" s="2"/>
      <c r="W17" s="2"/>
      <c r="X17" s="2"/>
    </row>
    <row r="18" spans="1:25" ht="56.25" customHeight="1" thickBot="1" x14ac:dyDescent="0.3">
      <c r="A18" s="8" t="s">
        <v>3</v>
      </c>
      <c r="B18" s="15">
        <f>+B19+B20+B21+B23</f>
        <v>939441595</v>
      </c>
      <c r="C18" s="15">
        <f t="shared" ref="C18:I18" si="2">+C19+C20+C23</f>
        <v>54881962.800000004</v>
      </c>
      <c r="D18" s="15">
        <f t="shared" si="2"/>
        <v>57947980.650000006</v>
      </c>
      <c r="E18" s="30">
        <f t="shared" si="2"/>
        <v>55893950.880000003</v>
      </c>
      <c r="F18" s="37">
        <f t="shared" si="2"/>
        <v>57125944.530000001</v>
      </c>
      <c r="G18" s="37">
        <f t="shared" si="2"/>
        <v>97594559.739999995</v>
      </c>
      <c r="H18" s="37">
        <f t="shared" si="2"/>
        <v>59562086.530000009</v>
      </c>
      <c r="I18" s="37">
        <f t="shared" si="2"/>
        <v>70531831.530000001</v>
      </c>
      <c r="J18" s="37">
        <f>+J19+J20+J23</f>
        <v>63541615.189999998</v>
      </c>
      <c r="K18" s="44">
        <f>+K19+K20+K23</f>
        <v>63488591.710000001</v>
      </c>
      <c r="L18" s="44">
        <f>SUM(L19:L23)</f>
        <v>65915586.469999999</v>
      </c>
      <c r="M18" s="44">
        <f>SUM(M19:M23)</f>
        <v>116725504.41000006</v>
      </c>
      <c r="N18" s="48">
        <f t="shared" si="1"/>
        <v>763209614.44000018</v>
      </c>
      <c r="O18" s="3"/>
      <c r="Y18" s="2"/>
    </row>
    <row r="19" spans="1:25" ht="33" customHeight="1" x14ac:dyDescent="0.25">
      <c r="A19" s="79" t="s">
        <v>4</v>
      </c>
      <c r="B19" s="20">
        <v>743053668</v>
      </c>
      <c r="C19" s="42">
        <v>46659081.600000001</v>
      </c>
      <c r="D19" s="42">
        <v>49505945.18</v>
      </c>
      <c r="E19" s="34">
        <v>47536718.009999998</v>
      </c>
      <c r="F19" s="34">
        <v>48599141.729999997</v>
      </c>
      <c r="G19" s="34">
        <v>49732759.68</v>
      </c>
      <c r="H19" s="39">
        <v>50725269.020000003</v>
      </c>
      <c r="I19" s="34">
        <v>58002624.490000002</v>
      </c>
      <c r="J19" s="34">
        <v>54164101.899999999</v>
      </c>
      <c r="K19" s="43">
        <v>54112731.549999997</v>
      </c>
      <c r="L19" s="43">
        <v>55912603.140000001</v>
      </c>
      <c r="M19" s="42">
        <v>107077807.92000008</v>
      </c>
      <c r="N19" s="80">
        <f t="shared" si="1"/>
        <v>622028784.22000003</v>
      </c>
    </row>
    <row r="20" spans="1:25" ht="33.75" customHeight="1" x14ac:dyDescent="0.25">
      <c r="A20" s="81" t="s">
        <v>5</v>
      </c>
      <c r="B20" s="16">
        <v>97075325</v>
      </c>
      <c r="C20" s="43">
        <v>1125258.3799999999</v>
      </c>
      <c r="D20" s="43">
        <v>1125258.3799999999</v>
      </c>
      <c r="E20" s="34">
        <v>1125258.3799999999</v>
      </c>
      <c r="F20" s="34">
        <v>1125258.3799999999</v>
      </c>
      <c r="G20" s="34">
        <v>40372684.640000001</v>
      </c>
      <c r="H20" s="34">
        <v>1110258.3799999999</v>
      </c>
      <c r="I20" s="34">
        <v>3787184.89</v>
      </c>
      <c r="J20" s="34">
        <v>1125258.3799999999</v>
      </c>
      <c r="K20" s="43">
        <v>1125258.3799999999</v>
      </c>
      <c r="L20" s="43">
        <v>1562546.89</v>
      </c>
      <c r="M20" s="42">
        <v>1350697.9499999955</v>
      </c>
      <c r="N20" s="82">
        <f t="shared" si="1"/>
        <v>54934923.030000001</v>
      </c>
    </row>
    <row r="21" spans="1:25" ht="44.25" customHeight="1" x14ac:dyDescent="0.25">
      <c r="A21" s="81" t="s">
        <v>6</v>
      </c>
      <c r="B21" s="16">
        <v>150000</v>
      </c>
      <c r="C21" s="26">
        <v>0</v>
      </c>
      <c r="D21" s="26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26">
        <v>0</v>
      </c>
      <c r="L21" s="26">
        <v>0</v>
      </c>
      <c r="M21" s="26">
        <v>0</v>
      </c>
      <c r="N21" s="83">
        <f t="shared" si="1"/>
        <v>0</v>
      </c>
    </row>
    <row r="22" spans="1:25" ht="57.75" customHeight="1" x14ac:dyDescent="0.25">
      <c r="A22" s="81" t="s">
        <v>7</v>
      </c>
      <c r="B22" s="12">
        <v>0</v>
      </c>
      <c r="C22" s="26">
        <v>0</v>
      </c>
      <c r="D22" s="26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26">
        <v>0</v>
      </c>
      <c r="L22" s="26">
        <v>0</v>
      </c>
      <c r="M22" s="26">
        <v>0</v>
      </c>
      <c r="N22" s="83">
        <f t="shared" si="1"/>
        <v>0</v>
      </c>
    </row>
    <row r="23" spans="1:25" ht="52.5" customHeight="1" thickBot="1" x14ac:dyDescent="0.3">
      <c r="A23" s="84" t="s">
        <v>8</v>
      </c>
      <c r="B23" s="21">
        <v>99162602</v>
      </c>
      <c r="C23" s="49">
        <v>7097622.8200000003</v>
      </c>
      <c r="D23" s="49">
        <v>7316777.0899999999</v>
      </c>
      <c r="E23" s="34">
        <v>7231974.4900000002</v>
      </c>
      <c r="F23" s="34">
        <v>7401544.4199999999</v>
      </c>
      <c r="G23" s="34">
        <v>7489115.4199999999</v>
      </c>
      <c r="H23" s="34">
        <v>7726559.1299999999</v>
      </c>
      <c r="I23" s="34">
        <v>8742022.1500000004</v>
      </c>
      <c r="J23" s="34">
        <v>8252254.9100000001</v>
      </c>
      <c r="K23" s="43">
        <v>8250601.7800000003</v>
      </c>
      <c r="L23" s="43">
        <v>8440436.4399999995</v>
      </c>
      <c r="M23" s="42">
        <v>8296998.5399999917</v>
      </c>
      <c r="N23" s="85">
        <f t="shared" si="1"/>
        <v>86245907.189999998</v>
      </c>
    </row>
    <row r="24" spans="1:25" ht="58.5" customHeight="1" thickBot="1" x14ac:dyDescent="0.3">
      <c r="A24" s="8" t="s">
        <v>9</v>
      </c>
      <c r="B24" s="15">
        <f>+B25+B26+B27+B28+B29+B30+B31+B32+B33</f>
        <v>86963737</v>
      </c>
      <c r="C24" s="15">
        <f>+C25</f>
        <v>1246785.3899999999</v>
      </c>
      <c r="D24" s="15">
        <f>+D25+D27+D29+D30+D32</f>
        <v>4770083.4400000004</v>
      </c>
      <c r="E24" s="30">
        <f>+E25+E27+E29+E30+E32+E28</f>
        <v>2176437.0700000003</v>
      </c>
      <c r="F24" s="30">
        <f>+F25+F27+F29+F30+F32+F28+F26</f>
        <v>3363382.15</v>
      </c>
      <c r="G24" s="37">
        <f>+G25+G27+G29+G30+G32+G28+G26+G31</f>
        <v>3181691.17</v>
      </c>
      <c r="H24" s="37">
        <f>+H25+H27+H29+H30+H32+H28+H26+H31</f>
        <v>3893648.55</v>
      </c>
      <c r="I24" s="37">
        <f>+I25+I27+I29+I30+I32+I28+I26+I31+I33</f>
        <v>8459165.6899999995</v>
      </c>
      <c r="J24" s="37">
        <f>+J25+J27+J29+J30+J32+J28+J26+J31+J33</f>
        <v>5889447.2699999996</v>
      </c>
      <c r="K24" s="44">
        <f>+K25+K27+K29+K30+K32+K28+K26+K31+K33</f>
        <v>18056560.150000002</v>
      </c>
      <c r="L24" s="44">
        <f>SUM(L25:L33)</f>
        <v>8831249.3900000006</v>
      </c>
      <c r="M24" s="44">
        <f>SUM(M25:M33)</f>
        <v>5508453.950000002</v>
      </c>
      <c r="N24" s="48">
        <f t="shared" si="1"/>
        <v>65376904.220000006</v>
      </c>
    </row>
    <row r="25" spans="1:25" ht="32.25" customHeight="1" x14ac:dyDescent="0.25">
      <c r="A25" s="79" t="s">
        <v>10</v>
      </c>
      <c r="B25" s="20">
        <v>19085792</v>
      </c>
      <c r="C25" s="42">
        <v>1246785.3899999999</v>
      </c>
      <c r="D25" s="42">
        <v>1157519.51</v>
      </c>
      <c r="E25" s="34">
        <v>700808.98</v>
      </c>
      <c r="F25" s="34">
        <v>1807255.11</v>
      </c>
      <c r="G25" s="34">
        <v>861947.44</v>
      </c>
      <c r="H25" s="34">
        <v>1319001.58</v>
      </c>
      <c r="I25" s="34">
        <v>931993.14</v>
      </c>
      <c r="J25" s="34">
        <v>1469533.13</v>
      </c>
      <c r="K25" s="43">
        <v>2587738.46</v>
      </c>
      <c r="L25" s="43">
        <v>3009576.65</v>
      </c>
      <c r="M25" s="42">
        <v>1183368.9500000011</v>
      </c>
      <c r="N25" s="80">
        <f t="shared" si="1"/>
        <v>16275528.34</v>
      </c>
    </row>
    <row r="26" spans="1:25" ht="63.75" customHeight="1" x14ac:dyDescent="0.25">
      <c r="A26" s="81" t="s">
        <v>11</v>
      </c>
      <c r="B26" s="16">
        <v>2930000</v>
      </c>
      <c r="C26" s="26">
        <v>0</v>
      </c>
      <c r="D26" s="26">
        <v>0</v>
      </c>
      <c r="E26" s="31">
        <v>0</v>
      </c>
      <c r="F26" s="34">
        <v>137640.88</v>
      </c>
      <c r="G26" s="34">
        <v>132484.28</v>
      </c>
      <c r="H26" s="34">
        <v>622699.59</v>
      </c>
      <c r="I26" s="34">
        <v>366175.29</v>
      </c>
      <c r="J26" s="34">
        <v>618060.4</v>
      </c>
      <c r="K26" s="43">
        <v>-240579.77</v>
      </c>
      <c r="L26" s="43">
        <v>874686.8</v>
      </c>
      <c r="M26" s="43">
        <v>-153399.99999999953</v>
      </c>
      <c r="N26" s="82">
        <f t="shared" si="1"/>
        <v>2357767.4700000002</v>
      </c>
    </row>
    <row r="27" spans="1:25" ht="36.75" customHeight="1" x14ac:dyDescent="0.25">
      <c r="A27" s="81" t="s">
        <v>12</v>
      </c>
      <c r="B27" s="16">
        <v>5600000</v>
      </c>
      <c r="C27" s="26">
        <v>0</v>
      </c>
      <c r="D27" s="43">
        <v>696189.4</v>
      </c>
      <c r="E27" s="34">
        <v>285075.5</v>
      </c>
      <c r="F27" s="34">
        <v>302193.59999999998</v>
      </c>
      <c r="G27" s="34">
        <v>483817</v>
      </c>
      <c r="H27" s="34">
        <v>69480.3</v>
      </c>
      <c r="I27" s="34">
        <v>417684.36</v>
      </c>
      <c r="J27" s="34">
        <v>55803.64</v>
      </c>
      <c r="K27" s="43">
        <v>774849.89</v>
      </c>
      <c r="L27" s="26">
        <v>0</v>
      </c>
      <c r="M27" s="26">
        <v>0</v>
      </c>
      <c r="N27" s="82">
        <f t="shared" si="1"/>
        <v>3085093.6900000004</v>
      </c>
    </row>
    <row r="28" spans="1:25" ht="41.25" customHeight="1" x14ac:dyDescent="0.25">
      <c r="A28" s="81" t="s">
        <v>13</v>
      </c>
      <c r="B28" s="16">
        <v>700000</v>
      </c>
      <c r="C28" s="26">
        <v>0</v>
      </c>
      <c r="D28" s="26">
        <v>0</v>
      </c>
      <c r="E28" s="34">
        <v>160591.76</v>
      </c>
      <c r="F28" s="31">
        <v>0</v>
      </c>
      <c r="G28" s="31">
        <v>0</v>
      </c>
      <c r="H28" s="31">
        <v>0</v>
      </c>
      <c r="I28" s="31">
        <v>0</v>
      </c>
      <c r="J28" s="34">
        <v>78188.06</v>
      </c>
      <c r="K28" s="26">
        <v>0</v>
      </c>
      <c r="L28" s="43">
        <v>252089.14</v>
      </c>
      <c r="M28" s="43">
        <v>404587.34</v>
      </c>
      <c r="N28" s="82">
        <f t="shared" si="1"/>
        <v>895456.3</v>
      </c>
    </row>
    <row r="29" spans="1:25" ht="50.25" customHeight="1" x14ac:dyDescent="0.25">
      <c r="A29" s="81" t="s">
        <v>14</v>
      </c>
      <c r="B29" s="16">
        <v>19505784</v>
      </c>
      <c r="C29" s="26">
        <v>0</v>
      </c>
      <c r="D29" s="43">
        <v>1725744.13</v>
      </c>
      <c r="E29" s="34">
        <v>871274.16</v>
      </c>
      <c r="F29" s="34">
        <v>876418.24</v>
      </c>
      <c r="G29" s="34">
        <v>1280063.94</v>
      </c>
      <c r="H29" s="34">
        <v>1778630.69</v>
      </c>
      <c r="I29" s="34">
        <v>790887.64</v>
      </c>
      <c r="J29" s="34">
        <v>1354746.49</v>
      </c>
      <c r="K29" s="43">
        <v>473613</v>
      </c>
      <c r="L29" s="43">
        <v>1965316.9</v>
      </c>
      <c r="M29" s="43">
        <v>551517.80000000075</v>
      </c>
      <c r="N29" s="82">
        <f t="shared" si="1"/>
        <v>11668212.99</v>
      </c>
    </row>
    <row r="30" spans="1:25" ht="32.25" customHeight="1" x14ac:dyDescent="0.25">
      <c r="A30" s="81" t="s">
        <v>15</v>
      </c>
      <c r="B30" s="16">
        <v>4659476</v>
      </c>
      <c r="C30" s="26">
        <v>0</v>
      </c>
      <c r="D30" s="43">
        <v>730430.4</v>
      </c>
      <c r="E30" s="31">
        <v>0</v>
      </c>
      <c r="F30" s="34">
        <v>99874.32</v>
      </c>
      <c r="G30" s="31">
        <v>0</v>
      </c>
      <c r="H30" s="31">
        <v>0</v>
      </c>
      <c r="I30" s="31">
        <v>0</v>
      </c>
      <c r="J30" s="31">
        <v>0</v>
      </c>
      <c r="K30" s="74">
        <v>10868720.65</v>
      </c>
      <c r="L30" s="26">
        <v>0</v>
      </c>
      <c r="M30" s="43">
        <v>1755884.8399999999</v>
      </c>
      <c r="N30" s="82">
        <f t="shared" si="1"/>
        <v>13454910.210000001</v>
      </c>
    </row>
    <row r="31" spans="1:25" ht="103.5" customHeight="1" x14ac:dyDescent="0.25">
      <c r="A31" s="81" t="s">
        <v>16</v>
      </c>
      <c r="B31" s="16">
        <v>8124083</v>
      </c>
      <c r="C31" s="26">
        <v>0</v>
      </c>
      <c r="D31" s="26">
        <v>0</v>
      </c>
      <c r="E31" s="31">
        <v>0</v>
      </c>
      <c r="F31" s="31">
        <v>0</v>
      </c>
      <c r="G31" s="34">
        <v>184238.51</v>
      </c>
      <c r="H31" s="34">
        <v>-184238.51</v>
      </c>
      <c r="I31" s="34">
        <v>3251338.56</v>
      </c>
      <c r="J31" s="34">
        <v>766162.2</v>
      </c>
      <c r="K31" s="26">
        <v>0</v>
      </c>
      <c r="L31" s="26">
        <v>0</v>
      </c>
      <c r="M31" s="43">
        <v>521129.29999999981</v>
      </c>
      <c r="N31" s="82">
        <f t="shared" si="1"/>
        <v>4538630.0599999996</v>
      </c>
    </row>
    <row r="32" spans="1:25" ht="69" customHeight="1" x14ac:dyDescent="0.25">
      <c r="A32" s="81" t="s">
        <v>78</v>
      </c>
      <c r="B32" s="16">
        <v>18033602</v>
      </c>
      <c r="C32" s="26">
        <v>0</v>
      </c>
      <c r="D32" s="43">
        <v>460200</v>
      </c>
      <c r="E32" s="34">
        <v>158686.67000000001</v>
      </c>
      <c r="F32" s="34">
        <v>140000</v>
      </c>
      <c r="G32" s="34">
        <v>239140</v>
      </c>
      <c r="H32" s="34">
        <v>288074.90000000002</v>
      </c>
      <c r="I32" s="34">
        <v>1201286.7</v>
      </c>
      <c r="J32" s="34">
        <v>95960</v>
      </c>
      <c r="K32" s="43">
        <v>1272530.8999999999</v>
      </c>
      <c r="L32" s="43">
        <v>1122598.8999999999</v>
      </c>
      <c r="M32" s="43">
        <v>623827.09999999963</v>
      </c>
      <c r="N32" s="82">
        <f t="shared" si="1"/>
        <v>5602305.1699999999</v>
      </c>
    </row>
    <row r="33" spans="1:14" ht="60" customHeight="1" thickBot="1" x14ac:dyDescent="0.3">
      <c r="A33" s="84" t="s">
        <v>17</v>
      </c>
      <c r="B33" s="21">
        <v>8325000</v>
      </c>
      <c r="C33" s="50">
        <v>0</v>
      </c>
      <c r="D33" s="50">
        <v>0</v>
      </c>
      <c r="E33" s="51">
        <v>0</v>
      </c>
      <c r="F33" s="31">
        <v>0</v>
      </c>
      <c r="G33" s="51">
        <v>0</v>
      </c>
      <c r="H33" s="51">
        <v>0</v>
      </c>
      <c r="I33" s="34">
        <v>1499800</v>
      </c>
      <c r="J33" s="34">
        <v>1450993.35</v>
      </c>
      <c r="K33" s="43">
        <v>2319687.02</v>
      </c>
      <c r="L33" s="43">
        <v>1606981</v>
      </c>
      <c r="M33" s="49">
        <v>621538.62000000011</v>
      </c>
      <c r="N33" s="85">
        <f t="shared" si="1"/>
        <v>7498999.9900000002</v>
      </c>
    </row>
    <row r="34" spans="1:14" ht="57.75" customHeight="1" thickBot="1" x14ac:dyDescent="0.3">
      <c r="A34" s="8" t="s">
        <v>18</v>
      </c>
      <c r="B34" s="30">
        <f>+B35+B36+B37+B38+B39+B40+B41+B43</f>
        <v>197096507</v>
      </c>
      <c r="C34" s="62">
        <v>0</v>
      </c>
      <c r="D34" s="62">
        <v>0</v>
      </c>
      <c r="E34" s="62">
        <v>0</v>
      </c>
      <c r="F34" s="41">
        <f>+F35</f>
        <v>117705</v>
      </c>
      <c r="G34" s="62">
        <v>0</v>
      </c>
      <c r="H34" s="41">
        <f>+H37+H43</f>
        <v>1433122.8199999998</v>
      </c>
      <c r="I34" s="41">
        <f>+I37+I43+I36+I39</f>
        <v>890430.07000000007</v>
      </c>
      <c r="J34" s="41">
        <f>+J37+J43+J36+J39+J35</f>
        <v>22854480.640000001</v>
      </c>
      <c r="K34" s="40">
        <f>+K37+K43+K36+K39+K35+K38</f>
        <v>54632607.380000003</v>
      </c>
      <c r="L34" s="40">
        <f>SUM(L35:L43)</f>
        <v>30569781.719999999</v>
      </c>
      <c r="M34" s="40">
        <f>SUM(M35:M43)</f>
        <v>-4371805.0100000016</v>
      </c>
      <c r="N34" s="48">
        <f t="shared" si="1"/>
        <v>106126322.61999999</v>
      </c>
    </row>
    <row r="35" spans="1:14" ht="63" customHeight="1" x14ac:dyDescent="0.25">
      <c r="A35" s="79" t="s">
        <v>19</v>
      </c>
      <c r="B35" s="20">
        <v>138414997</v>
      </c>
      <c r="C35" s="52">
        <v>0</v>
      </c>
      <c r="D35" s="54">
        <v>0</v>
      </c>
      <c r="E35" s="55">
        <v>0</v>
      </c>
      <c r="F35" s="34">
        <v>117705</v>
      </c>
      <c r="G35" s="56">
        <v>0</v>
      </c>
      <c r="H35" s="51">
        <v>0</v>
      </c>
      <c r="I35" s="51">
        <v>0</v>
      </c>
      <c r="J35" s="34">
        <v>22854480.640000001</v>
      </c>
      <c r="K35" s="43">
        <v>43675684.380000003</v>
      </c>
      <c r="L35" s="43">
        <v>28336052.48</v>
      </c>
      <c r="M35" s="42">
        <v>-5807941.9200000018</v>
      </c>
      <c r="N35" s="80">
        <f t="shared" si="1"/>
        <v>89175980.579999998</v>
      </c>
    </row>
    <row r="36" spans="1:14" ht="41.25" customHeight="1" x14ac:dyDescent="0.25">
      <c r="A36" s="81" t="s">
        <v>20</v>
      </c>
      <c r="B36" s="16">
        <v>720000</v>
      </c>
      <c r="C36" s="26">
        <v>0</v>
      </c>
      <c r="D36" s="50">
        <v>0</v>
      </c>
      <c r="E36" s="31">
        <v>0</v>
      </c>
      <c r="F36" s="51">
        <v>0</v>
      </c>
      <c r="G36" s="51">
        <v>0</v>
      </c>
      <c r="H36" s="51">
        <v>0</v>
      </c>
      <c r="I36" s="34">
        <v>172752</v>
      </c>
      <c r="J36" s="51">
        <v>0</v>
      </c>
      <c r="K36" s="26">
        <v>0</v>
      </c>
      <c r="L36" s="26">
        <v>0</v>
      </c>
      <c r="M36" s="43">
        <v>85432</v>
      </c>
      <c r="N36" s="82">
        <f t="shared" si="1"/>
        <v>258184</v>
      </c>
    </row>
    <row r="37" spans="1:14" ht="54" customHeight="1" x14ac:dyDescent="0.25">
      <c r="A37" s="81" t="s">
        <v>21</v>
      </c>
      <c r="B37" s="16">
        <v>982824</v>
      </c>
      <c r="C37" s="26">
        <v>0</v>
      </c>
      <c r="D37" s="50">
        <v>0</v>
      </c>
      <c r="E37" s="31">
        <v>0</v>
      </c>
      <c r="F37" s="51">
        <v>0</v>
      </c>
      <c r="G37" s="51">
        <v>0</v>
      </c>
      <c r="H37" s="34">
        <v>631240.93999999994</v>
      </c>
      <c r="I37" s="34">
        <v>127473.93</v>
      </c>
      <c r="J37" s="51">
        <v>0</v>
      </c>
      <c r="K37" s="26">
        <v>0</v>
      </c>
      <c r="L37" s="26">
        <v>0</v>
      </c>
      <c r="M37" s="43">
        <v>351513.15000000014</v>
      </c>
      <c r="N37" s="82">
        <f t="shared" si="1"/>
        <v>1110228.02</v>
      </c>
    </row>
    <row r="38" spans="1:14" ht="50.25" customHeight="1" x14ac:dyDescent="0.25">
      <c r="A38" s="81" t="s">
        <v>22</v>
      </c>
      <c r="B38" s="16">
        <v>30745020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43">
        <v>9564110.25</v>
      </c>
      <c r="L38" s="43">
        <v>1400235.65</v>
      </c>
      <c r="M38" s="43">
        <v>1832685.3499999996</v>
      </c>
      <c r="N38" s="83">
        <f t="shared" si="1"/>
        <v>12797031.25</v>
      </c>
    </row>
    <row r="39" spans="1:14" ht="60" customHeight="1" x14ac:dyDescent="0.25">
      <c r="A39" s="81" t="s">
        <v>23</v>
      </c>
      <c r="B39" s="16">
        <v>1510000</v>
      </c>
      <c r="C39" s="26">
        <v>0</v>
      </c>
      <c r="D39" s="50">
        <v>0</v>
      </c>
      <c r="E39" s="31">
        <v>0</v>
      </c>
      <c r="F39" s="51">
        <v>0</v>
      </c>
      <c r="G39" s="51">
        <v>0</v>
      </c>
      <c r="H39" s="51">
        <v>0</v>
      </c>
      <c r="I39" s="34">
        <v>590204.14</v>
      </c>
      <c r="J39" s="51">
        <v>0</v>
      </c>
      <c r="K39" s="43">
        <v>897886.67</v>
      </c>
      <c r="L39" s="43">
        <v>833493.59</v>
      </c>
      <c r="M39" s="43">
        <v>-833493.58999999985</v>
      </c>
      <c r="N39" s="82">
        <f t="shared" si="1"/>
        <v>1488090.81</v>
      </c>
    </row>
    <row r="40" spans="1:14" ht="60.75" customHeight="1" x14ac:dyDescent="0.25">
      <c r="A40" s="81" t="s">
        <v>24</v>
      </c>
      <c r="B40" s="16">
        <v>171000</v>
      </c>
      <c r="C40" s="26">
        <v>0</v>
      </c>
      <c r="D40" s="50">
        <v>0</v>
      </c>
      <c r="E40" s="31">
        <v>0</v>
      </c>
      <c r="F40" s="51">
        <v>0</v>
      </c>
      <c r="G40" s="51">
        <v>0</v>
      </c>
      <c r="H40" s="51">
        <v>0</v>
      </c>
      <c r="I40" s="31">
        <v>0</v>
      </c>
      <c r="J40" s="51">
        <v>0</v>
      </c>
      <c r="K40" s="26">
        <v>0</v>
      </c>
      <c r="L40" s="26">
        <v>0</v>
      </c>
      <c r="M40" s="26">
        <v>0</v>
      </c>
      <c r="N40" s="83">
        <f t="shared" si="1"/>
        <v>0</v>
      </c>
    </row>
    <row r="41" spans="1:14" ht="81" customHeight="1" x14ac:dyDescent="0.25">
      <c r="A41" s="81" t="s">
        <v>25</v>
      </c>
      <c r="B41" s="16">
        <v>20068490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83">
        <f t="shared" si="1"/>
        <v>0</v>
      </c>
    </row>
    <row r="42" spans="1:14" ht="84" customHeight="1" x14ac:dyDescent="0.25">
      <c r="A42" s="81" t="s">
        <v>71</v>
      </c>
      <c r="B42" s="60">
        <v>0</v>
      </c>
      <c r="C42" s="26">
        <v>0</v>
      </c>
      <c r="D42" s="50">
        <v>0</v>
      </c>
      <c r="E42" s="31">
        <v>0</v>
      </c>
      <c r="F42" s="51">
        <v>0</v>
      </c>
      <c r="G42" s="51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83">
        <f t="shared" si="1"/>
        <v>0</v>
      </c>
    </row>
    <row r="43" spans="1:14" ht="45.75" customHeight="1" thickBot="1" x14ac:dyDescent="0.3">
      <c r="A43" s="86" t="s">
        <v>26</v>
      </c>
      <c r="B43" s="21">
        <v>4484176</v>
      </c>
      <c r="C43" s="57">
        <v>0</v>
      </c>
      <c r="D43" s="50">
        <v>0</v>
      </c>
      <c r="E43" s="31">
        <v>0</v>
      </c>
      <c r="F43" s="51">
        <v>0</v>
      </c>
      <c r="G43" s="51">
        <v>0</v>
      </c>
      <c r="H43" s="49">
        <v>801881.88</v>
      </c>
      <c r="I43" s="50">
        <v>0</v>
      </c>
      <c r="J43" s="50">
        <v>0</v>
      </c>
      <c r="K43" s="75">
        <v>494926.08000000002</v>
      </c>
      <c r="L43" s="26">
        <v>0</v>
      </c>
      <c r="M43" s="50">
        <v>0</v>
      </c>
      <c r="N43" s="85">
        <f t="shared" si="1"/>
        <v>1296807.96</v>
      </c>
    </row>
    <row r="44" spans="1:14" ht="60.75" customHeight="1" thickBot="1" x14ac:dyDescent="0.3">
      <c r="A44" s="58" t="s">
        <v>27</v>
      </c>
      <c r="B44" s="44">
        <f>+B45+B50</f>
        <v>617384301</v>
      </c>
      <c r="C44" s="59">
        <f>+C45</f>
        <v>20134460.07</v>
      </c>
      <c r="D44" s="15">
        <f>+D45</f>
        <v>45922061.369999997</v>
      </c>
      <c r="E44" s="30">
        <f t="shared" ref="E44:J44" si="3">+E45+E50</f>
        <v>51487032.219999999</v>
      </c>
      <c r="F44" s="37">
        <f t="shared" si="3"/>
        <v>39561262.82</v>
      </c>
      <c r="G44" s="37">
        <f t="shared" si="3"/>
        <v>38803608.32</v>
      </c>
      <c r="H44" s="44">
        <f t="shared" si="3"/>
        <v>38515824.32</v>
      </c>
      <c r="I44" s="44">
        <f t="shared" si="3"/>
        <v>42052401.210000001</v>
      </c>
      <c r="J44" s="44">
        <f t="shared" si="3"/>
        <v>40934420.960000001</v>
      </c>
      <c r="K44" s="44">
        <f t="shared" ref="K44" si="4">+K45+K50</f>
        <v>39771120.960000001</v>
      </c>
      <c r="L44" s="44">
        <f>SUM(L45:L51)</f>
        <v>40090067.149999999</v>
      </c>
      <c r="M44" s="44">
        <f>SUM(M45:M51)</f>
        <v>39796267.150000095</v>
      </c>
      <c r="N44" s="48">
        <f t="shared" si="1"/>
        <v>437068526.55000001</v>
      </c>
    </row>
    <row r="45" spans="1:14" ht="61.5" customHeight="1" x14ac:dyDescent="0.25">
      <c r="A45" s="79" t="s">
        <v>28</v>
      </c>
      <c r="B45" s="20">
        <v>616884301</v>
      </c>
      <c r="C45" s="20">
        <v>20134460.07</v>
      </c>
      <c r="D45" s="20">
        <v>45922061.369999997</v>
      </c>
      <c r="E45" s="32">
        <v>51444243.899999999</v>
      </c>
      <c r="F45" s="32">
        <v>39561262.82</v>
      </c>
      <c r="G45" s="32">
        <v>38508824.32</v>
      </c>
      <c r="H45" s="32">
        <v>38515824.32</v>
      </c>
      <c r="I45" s="32">
        <v>42052401.210000001</v>
      </c>
      <c r="J45" s="32">
        <v>40934420.960000001</v>
      </c>
      <c r="K45" s="16">
        <v>39771120.960000001</v>
      </c>
      <c r="L45" s="16">
        <v>40090067.149999999</v>
      </c>
      <c r="M45" s="20">
        <v>39796267.150000095</v>
      </c>
      <c r="N45" s="80">
        <f t="shared" si="1"/>
        <v>436730954.23000002</v>
      </c>
    </row>
    <row r="46" spans="1:14" ht="85.5" customHeight="1" x14ac:dyDescent="0.25">
      <c r="A46" s="81" t="s">
        <v>29</v>
      </c>
      <c r="B46" s="50">
        <v>0</v>
      </c>
      <c r="C46" s="50">
        <v>0</v>
      </c>
      <c r="D46" s="50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83">
        <f t="shared" si="1"/>
        <v>0</v>
      </c>
    </row>
    <row r="47" spans="1:14" ht="77.25" customHeight="1" x14ac:dyDescent="0.25">
      <c r="A47" s="81" t="s">
        <v>30</v>
      </c>
      <c r="B47" s="50">
        <v>0</v>
      </c>
      <c r="C47" s="50">
        <v>0</v>
      </c>
      <c r="D47" s="50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83">
        <f t="shared" si="1"/>
        <v>0</v>
      </c>
    </row>
    <row r="48" spans="1:14" ht="75.75" customHeight="1" x14ac:dyDescent="0.25">
      <c r="A48" s="81" t="s">
        <v>31</v>
      </c>
      <c r="B48" s="50">
        <v>0</v>
      </c>
      <c r="C48" s="50">
        <v>0</v>
      </c>
      <c r="D48" s="50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83">
        <f t="shared" si="1"/>
        <v>0</v>
      </c>
    </row>
    <row r="49" spans="1:14" ht="88.5" customHeight="1" x14ac:dyDescent="0.25">
      <c r="A49" s="81" t="s">
        <v>32</v>
      </c>
      <c r="B49" s="50">
        <v>0</v>
      </c>
      <c r="C49" s="50">
        <v>0</v>
      </c>
      <c r="D49" s="50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83">
        <f t="shared" ref="N49:N80" si="5">SUM(C49:M49)</f>
        <v>0</v>
      </c>
    </row>
    <row r="50" spans="1:14" ht="72" customHeight="1" x14ac:dyDescent="0.25">
      <c r="A50" s="81" t="s">
        <v>33</v>
      </c>
      <c r="B50" s="16">
        <v>500000</v>
      </c>
      <c r="C50" s="50">
        <v>0</v>
      </c>
      <c r="D50" s="50">
        <v>0</v>
      </c>
      <c r="E50" s="34">
        <v>42788.32</v>
      </c>
      <c r="F50" s="31">
        <v>0</v>
      </c>
      <c r="G50" s="34">
        <v>294784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82">
        <f t="shared" si="5"/>
        <v>337572.32</v>
      </c>
    </row>
    <row r="51" spans="1:14" ht="76.5" customHeight="1" thickBot="1" x14ac:dyDescent="0.3">
      <c r="A51" s="84" t="s">
        <v>34</v>
      </c>
      <c r="B51" s="50">
        <v>0</v>
      </c>
      <c r="C51" s="50">
        <v>0</v>
      </c>
      <c r="D51" s="50">
        <v>0</v>
      </c>
      <c r="E51" s="50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1">
        <v>0</v>
      </c>
      <c r="M51" s="51">
        <v>0</v>
      </c>
      <c r="N51" s="87">
        <f t="shared" si="5"/>
        <v>0</v>
      </c>
    </row>
    <row r="52" spans="1:14" ht="54.75" customHeight="1" thickBot="1" x14ac:dyDescent="0.3">
      <c r="A52" s="58" t="s">
        <v>35</v>
      </c>
      <c r="B52" s="62">
        <v>0</v>
      </c>
      <c r="C52" s="62">
        <v>0</v>
      </c>
      <c r="D52" s="62">
        <v>0</v>
      </c>
      <c r="E52" s="62">
        <v>0</v>
      </c>
      <c r="F52" s="62">
        <v>0</v>
      </c>
      <c r="G52" s="62">
        <v>0</v>
      </c>
      <c r="H52" s="62">
        <v>0</v>
      </c>
      <c r="I52" s="62">
        <v>0</v>
      </c>
      <c r="J52" s="62">
        <v>0</v>
      </c>
      <c r="K52" s="62">
        <v>0</v>
      </c>
      <c r="L52" s="62">
        <v>0</v>
      </c>
      <c r="M52" s="62">
        <f>SUM(M53:M59)</f>
        <v>0</v>
      </c>
      <c r="N52" s="61">
        <f t="shared" si="5"/>
        <v>0</v>
      </c>
    </row>
    <row r="53" spans="1:14" ht="59.25" customHeight="1" x14ac:dyDescent="0.25">
      <c r="A53" s="79" t="s">
        <v>36</v>
      </c>
      <c r="B53" s="54">
        <v>0</v>
      </c>
      <c r="C53" s="54">
        <v>0</v>
      </c>
      <c r="D53" s="54">
        <v>0</v>
      </c>
      <c r="E53" s="54">
        <v>0</v>
      </c>
      <c r="F53" s="55">
        <v>0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88">
        <f t="shared" si="5"/>
        <v>0</v>
      </c>
    </row>
    <row r="54" spans="1:14" ht="68.25" customHeight="1" x14ac:dyDescent="0.25">
      <c r="A54" s="81" t="s">
        <v>37</v>
      </c>
      <c r="B54" s="50">
        <v>0</v>
      </c>
      <c r="C54" s="50">
        <v>0</v>
      </c>
      <c r="D54" s="50">
        <v>0</v>
      </c>
      <c r="E54" s="50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83">
        <f t="shared" si="5"/>
        <v>0</v>
      </c>
    </row>
    <row r="55" spans="1:14" ht="68.25" customHeight="1" x14ac:dyDescent="0.25">
      <c r="A55" s="81" t="s">
        <v>38</v>
      </c>
      <c r="B55" s="50">
        <v>0</v>
      </c>
      <c r="C55" s="50">
        <v>0</v>
      </c>
      <c r="D55" s="50">
        <v>0</v>
      </c>
      <c r="E55" s="50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83">
        <f t="shared" si="5"/>
        <v>0</v>
      </c>
    </row>
    <row r="56" spans="1:14" ht="90" customHeight="1" x14ac:dyDescent="0.25">
      <c r="A56" s="81" t="s">
        <v>39</v>
      </c>
      <c r="B56" s="50">
        <v>0</v>
      </c>
      <c r="C56" s="50">
        <v>0</v>
      </c>
      <c r="D56" s="50">
        <v>0</v>
      </c>
      <c r="E56" s="50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83">
        <f t="shared" si="5"/>
        <v>0</v>
      </c>
    </row>
    <row r="57" spans="1:14" ht="82.5" customHeight="1" x14ac:dyDescent="0.25">
      <c r="A57" s="81" t="s">
        <v>40</v>
      </c>
      <c r="B57" s="50">
        <v>0</v>
      </c>
      <c r="C57" s="50">
        <v>0</v>
      </c>
      <c r="D57" s="50">
        <v>0</v>
      </c>
      <c r="E57" s="50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83">
        <f t="shared" si="5"/>
        <v>0</v>
      </c>
    </row>
    <row r="58" spans="1:14" ht="65.25" customHeight="1" x14ac:dyDescent="0.25">
      <c r="A58" s="81" t="s">
        <v>41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83">
        <f t="shared" si="5"/>
        <v>0</v>
      </c>
    </row>
    <row r="59" spans="1:14" ht="69" customHeight="1" thickBot="1" x14ac:dyDescent="0.3">
      <c r="A59" s="84" t="s">
        <v>42</v>
      </c>
      <c r="B59" s="50">
        <v>0</v>
      </c>
      <c r="C59" s="50">
        <v>0</v>
      </c>
      <c r="D59" s="50">
        <v>0</v>
      </c>
      <c r="E59" s="50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50">
        <v>0</v>
      </c>
      <c r="L59" s="50">
        <v>0</v>
      </c>
      <c r="M59" s="50">
        <v>0</v>
      </c>
      <c r="N59" s="89">
        <f t="shared" si="5"/>
        <v>0</v>
      </c>
    </row>
    <row r="60" spans="1:14" ht="69" customHeight="1" thickBot="1" x14ac:dyDescent="0.3">
      <c r="A60" s="8" t="s">
        <v>43</v>
      </c>
      <c r="B60" s="30">
        <f>+B61+B62+B63+B64+B65+B66+B68</f>
        <v>91451641</v>
      </c>
      <c r="C60" s="62">
        <v>0</v>
      </c>
      <c r="D60" s="62">
        <v>0</v>
      </c>
      <c r="E60" s="62">
        <v>0</v>
      </c>
      <c r="F60" s="41">
        <f>+F64</f>
        <v>6073200</v>
      </c>
      <c r="G60" s="73">
        <f>+G64</f>
        <v>0</v>
      </c>
      <c r="H60" s="41">
        <f>+H64+H61</f>
        <v>95059.62</v>
      </c>
      <c r="I60" s="73">
        <f>+I64+I61</f>
        <v>0</v>
      </c>
      <c r="J60" s="73">
        <f>+J64+J61</f>
        <v>0</v>
      </c>
      <c r="K60" s="40">
        <f>+K64+K61+K63</f>
        <v>594509.76</v>
      </c>
      <c r="L60" s="62">
        <f>SUM(L61:L69)</f>
        <v>0</v>
      </c>
      <c r="M60" s="62">
        <f>SUM(M61:M69)</f>
        <v>0</v>
      </c>
      <c r="N60" s="48">
        <f t="shared" si="5"/>
        <v>6762769.3799999999</v>
      </c>
    </row>
    <row r="61" spans="1:14" ht="40.5" customHeight="1" x14ac:dyDescent="0.25">
      <c r="A61" s="79" t="s">
        <v>44</v>
      </c>
      <c r="B61" s="20">
        <v>9105160</v>
      </c>
      <c r="C61" s="52">
        <v>0</v>
      </c>
      <c r="D61" s="52">
        <v>0</v>
      </c>
      <c r="E61" s="52">
        <v>0</v>
      </c>
      <c r="F61" s="55">
        <v>0</v>
      </c>
      <c r="G61" s="55">
        <v>0</v>
      </c>
      <c r="H61" s="39">
        <v>95059.62</v>
      </c>
      <c r="I61" s="55">
        <v>0</v>
      </c>
      <c r="J61" s="55">
        <v>0</v>
      </c>
      <c r="K61" s="76">
        <v>149857.64000000001</v>
      </c>
      <c r="L61" s="31">
        <v>0</v>
      </c>
      <c r="M61" s="55">
        <v>0</v>
      </c>
      <c r="N61" s="80">
        <f t="shared" si="5"/>
        <v>244917.26</v>
      </c>
    </row>
    <row r="62" spans="1:14" ht="71.25" customHeight="1" x14ac:dyDescent="0.25">
      <c r="A62" s="81" t="s">
        <v>45</v>
      </c>
      <c r="B62" s="16">
        <v>25000</v>
      </c>
      <c r="C62" s="50">
        <v>0</v>
      </c>
      <c r="D62" s="50">
        <v>0</v>
      </c>
      <c r="E62" s="50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83">
        <f t="shared" si="5"/>
        <v>0</v>
      </c>
    </row>
    <row r="63" spans="1:14" ht="84" customHeight="1" x14ac:dyDescent="0.25">
      <c r="A63" s="81" t="s">
        <v>46</v>
      </c>
      <c r="B63" s="16">
        <v>1000000</v>
      </c>
      <c r="C63" s="50">
        <v>0</v>
      </c>
      <c r="D63" s="50">
        <v>0</v>
      </c>
      <c r="E63" s="50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74">
        <v>444652.12</v>
      </c>
      <c r="L63" s="31">
        <v>0</v>
      </c>
      <c r="M63" s="31">
        <v>0</v>
      </c>
      <c r="N63" s="90">
        <f t="shared" si="5"/>
        <v>444652.12</v>
      </c>
    </row>
    <row r="64" spans="1:14" ht="72.75" customHeight="1" x14ac:dyDescent="0.25">
      <c r="A64" s="81" t="s">
        <v>47</v>
      </c>
      <c r="B64" s="16">
        <v>80071481</v>
      </c>
      <c r="C64" s="26">
        <v>0</v>
      </c>
      <c r="D64" s="26">
        <v>0</v>
      </c>
      <c r="E64" s="26">
        <v>0</v>
      </c>
      <c r="F64" s="43">
        <v>6073200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82">
        <f t="shared" si="5"/>
        <v>6073200</v>
      </c>
    </row>
    <row r="65" spans="1:14" ht="60.75" customHeight="1" x14ac:dyDescent="0.25">
      <c r="A65" s="81" t="s">
        <v>48</v>
      </c>
      <c r="B65" s="16">
        <v>1050000</v>
      </c>
      <c r="C65" s="50">
        <v>0</v>
      </c>
      <c r="D65" s="50">
        <v>0</v>
      </c>
      <c r="E65" s="50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83">
        <f t="shared" si="5"/>
        <v>0</v>
      </c>
    </row>
    <row r="66" spans="1:14" ht="57.75" customHeight="1" x14ac:dyDescent="0.25">
      <c r="A66" s="81" t="s">
        <v>49</v>
      </c>
      <c r="B66" s="16">
        <v>100000</v>
      </c>
      <c r="C66" s="50">
        <v>0</v>
      </c>
      <c r="D66" s="50">
        <v>0</v>
      </c>
      <c r="E66" s="50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83">
        <f t="shared" si="5"/>
        <v>0</v>
      </c>
    </row>
    <row r="67" spans="1:14" ht="60" customHeight="1" x14ac:dyDescent="0.25">
      <c r="A67" s="81" t="s">
        <v>76</v>
      </c>
      <c r="B67" s="12">
        <v>0</v>
      </c>
      <c r="C67" s="50">
        <v>0</v>
      </c>
      <c r="D67" s="50">
        <v>0</v>
      </c>
      <c r="E67" s="50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56">
        <v>0</v>
      </c>
      <c r="N67" s="91">
        <f t="shared" si="5"/>
        <v>0</v>
      </c>
    </row>
    <row r="68" spans="1:14" ht="44.25" customHeight="1" x14ac:dyDescent="0.25">
      <c r="A68" s="81" t="s">
        <v>50</v>
      </c>
      <c r="B68" s="16">
        <v>100000</v>
      </c>
      <c r="C68" s="50">
        <v>0</v>
      </c>
      <c r="D68" s="50">
        <v>0</v>
      </c>
      <c r="E68" s="50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83">
        <f t="shared" si="5"/>
        <v>0</v>
      </c>
    </row>
    <row r="69" spans="1:14" ht="99" customHeight="1" thickBot="1" x14ac:dyDescent="0.3">
      <c r="A69" s="84" t="s">
        <v>51</v>
      </c>
      <c r="B69" s="60">
        <v>0</v>
      </c>
      <c r="C69" s="50">
        <v>0</v>
      </c>
      <c r="D69" s="50">
        <v>0</v>
      </c>
      <c r="E69" s="50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87">
        <f t="shared" si="5"/>
        <v>0</v>
      </c>
    </row>
    <row r="70" spans="1:14" ht="40.5" customHeight="1" thickBot="1" x14ac:dyDescent="0.3">
      <c r="A70" s="8" t="s">
        <v>52</v>
      </c>
      <c r="B70" s="30">
        <f>+B71</f>
        <v>600000</v>
      </c>
      <c r="C70" s="62">
        <v>0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f>SUM(L71:L74)</f>
        <v>0</v>
      </c>
      <c r="M70" s="62">
        <f>SUM(M71:M74)</f>
        <v>0</v>
      </c>
      <c r="N70" s="61">
        <f t="shared" si="5"/>
        <v>0</v>
      </c>
    </row>
    <row r="71" spans="1:14" ht="56.25" customHeight="1" x14ac:dyDescent="0.25">
      <c r="A71" s="79" t="s">
        <v>53</v>
      </c>
      <c r="B71" s="20">
        <v>600000</v>
      </c>
      <c r="C71" s="54">
        <v>0</v>
      </c>
      <c r="D71" s="54">
        <v>0</v>
      </c>
      <c r="E71" s="54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88">
        <f t="shared" si="5"/>
        <v>0</v>
      </c>
    </row>
    <row r="72" spans="1:14" ht="45" customHeight="1" x14ac:dyDescent="0.25">
      <c r="A72" s="81" t="s">
        <v>54</v>
      </c>
      <c r="B72" s="26">
        <v>0</v>
      </c>
      <c r="C72" s="50">
        <v>0</v>
      </c>
      <c r="D72" s="50">
        <v>0</v>
      </c>
      <c r="E72" s="50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83">
        <f t="shared" si="5"/>
        <v>0</v>
      </c>
    </row>
    <row r="73" spans="1:14" ht="66" customHeight="1" x14ac:dyDescent="0.25">
      <c r="A73" s="81" t="s">
        <v>55</v>
      </c>
      <c r="B73" s="26">
        <v>0</v>
      </c>
      <c r="C73" s="50">
        <v>0</v>
      </c>
      <c r="D73" s="50">
        <v>0</v>
      </c>
      <c r="E73" s="50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83">
        <f t="shared" si="5"/>
        <v>0</v>
      </c>
    </row>
    <row r="74" spans="1:14" ht="96" customHeight="1" thickBot="1" x14ac:dyDescent="0.3">
      <c r="A74" s="84" t="s">
        <v>72</v>
      </c>
      <c r="B74" s="50">
        <v>0</v>
      </c>
      <c r="C74" s="50">
        <v>0</v>
      </c>
      <c r="D74" s="50">
        <v>0</v>
      </c>
      <c r="E74" s="50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87">
        <f t="shared" si="5"/>
        <v>0</v>
      </c>
    </row>
    <row r="75" spans="1:14" ht="58.5" customHeight="1" thickBot="1" x14ac:dyDescent="0.3">
      <c r="A75" s="67" t="s">
        <v>93</v>
      </c>
      <c r="B75" s="62">
        <v>0</v>
      </c>
      <c r="C75" s="62">
        <v>0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f>SUM(L76:L77)</f>
        <v>0</v>
      </c>
      <c r="M75" s="62">
        <f>SUM(M76:M77)</f>
        <v>0</v>
      </c>
      <c r="N75" s="61">
        <f t="shared" si="5"/>
        <v>0</v>
      </c>
    </row>
    <row r="76" spans="1:14" ht="53.25" customHeight="1" x14ac:dyDescent="0.25">
      <c r="A76" s="79" t="s">
        <v>75</v>
      </c>
      <c r="B76" s="52">
        <v>0</v>
      </c>
      <c r="C76" s="54">
        <v>0</v>
      </c>
      <c r="D76" s="54">
        <v>0</v>
      </c>
      <c r="E76" s="54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88">
        <f t="shared" si="5"/>
        <v>0</v>
      </c>
    </row>
    <row r="77" spans="1:14" ht="80.25" customHeight="1" thickBot="1" x14ac:dyDescent="0.3">
      <c r="A77" s="84" t="s">
        <v>56</v>
      </c>
      <c r="B77" s="50">
        <v>0</v>
      </c>
      <c r="C77" s="50">
        <v>0</v>
      </c>
      <c r="D77" s="50">
        <v>0</v>
      </c>
      <c r="E77" s="50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1">
        <v>0</v>
      </c>
      <c r="M77" s="56">
        <v>0</v>
      </c>
      <c r="N77" s="91">
        <f t="shared" si="5"/>
        <v>0</v>
      </c>
    </row>
    <row r="78" spans="1:14" ht="42" customHeight="1" thickBot="1" x14ac:dyDescent="0.3">
      <c r="A78" s="67" t="s">
        <v>57</v>
      </c>
      <c r="B78" s="62">
        <v>0</v>
      </c>
      <c r="C78" s="62">
        <v>0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f>SUM(L79:L81)</f>
        <v>0</v>
      </c>
      <c r="M78" s="62">
        <f>SUM(M79:M81)</f>
        <v>0</v>
      </c>
      <c r="N78" s="61">
        <f t="shared" si="5"/>
        <v>0</v>
      </c>
    </row>
    <row r="79" spans="1:14" ht="55.5" customHeight="1" x14ac:dyDescent="0.25">
      <c r="A79" s="79" t="s">
        <v>58</v>
      </c>
      <c r="B79" s="52">
        <v>0</v>
      </c>
      <c r="C79" s="54">
        <v>0</v>
      </c>
      <c r="D79" s="54">
        <v>0</v>
      </c>
      <c r="E79" s="54">
        <v>0</v>
      </c>
      <c r="F79" s="55">
        <v>0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6">
        <v>0</v>
      </c>
      <c r="N79" s="91">
        <f t="shared" si="5"/>
        <v>0</v>
      </c>
    </row>
    <row r="80" spans="1:14" ht="63.75" customHeight="1" x14ac:dyDescent="0.25">
      <c r="A80" s="81" t="s">
        <v>73</v>
      </c>
      <c r="B80" s="26">
        <v>0</v>
      </c>
      <c r="C80" s="26">
        <v>0</v>
      </c>
      <c r="D80" s="26">
        <v>0</v>
      </c>
      <c r="E80" s="26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83">
        <f t="shared" si="5"/>
        <v>0</v>
      </c>
    </row>
    <row r="81" spans="1:18" ht="78.75" customHeight="1" thickBot="1" x14ac:dyDescent="0.3">
      <c r="A81" s="84" t="s">
        <v>59</v>
      </c>
      <c r="B81" s="54">
        <v>0</v>
      </c>
      <c r="C81" s="50">
        <v>0</v>
      </c>
      <c r="D81" s="50">
        <v>0</v>
      </c>
      <c r="E81" s="50">
        <v>0</v>
      </c>
      <c r="F81" s="51">
        <v>0</v>
      </c>
      <c r="G81" s="5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56">
        <v>0</v>
      </c>
      <c r="N81" s="91">
        <f t="shared" ref="N81:N93" si="6">SUM(C81:M81)</f>
        <v>0</v>
      </c>
    </row>
    <row r="82" spans="1:18" ht="41.25" customHeight="1" thickBot="1" x14ac:dyDescent="0.3">
      <c r="A82" s="65" t="s">
        <v>74</v>
      </c>
      <c r="B82" s="63">
        <f t="shared" ref="B82:F82" si="7">+B18+B24+B34+B44+B60+B70</f>
        <v>1932937781</v>
      </c>
      <c r="C82" s="63">
        <f t="shared" si="7"/>
        <v>76263208.260000005</v>
      </c>
      <c r="D82" s="63">
        <f t="shared" si="7"/>
        <v>108640125.46000001</v>
      </c>
      <c r="E82" s="63">
        <f t="shared" si="7"/>
        <v>109557420.17</v>
      </c>
      <c r="F82" s="63">
        <f t="shared" si="7"/>
        <v>106241494.5</v>
      </c>
      <c r="G82" s="63">
        <f>+G18+G24+G34+G44+G60+G70</f>
        <v>139579859.22999999</v>
      </c>
      <c r="H82" s="63">
        <f>+H18+H24+H34+H44+H60+H70</f>
        <v>103499741.84</v>
      </c>
      <c r="I82" s="63">
        <f>+I18+I24+I34+I44+I60+I70</f>
        <v>121933828.5</v>
      </c>
      <c r="J82" s="63">
        <f>+J18+J24+J34+J44+J60+J70</f>
        <v>133219964.06</v>
      </c>
      <c r="K82" s="63">
        <f>+K18+K24+K34+K44+K60+K70</f>
        <v>176543389.96000001</v>
      </c>
      <c r="L82" s="63">
        <f>+L18+L24+L34+L44+L52+L60+L70+L75+L78</f>
        <v>145406684.72999999</v>
      </c>
      <c r="M82" s="63">
        <f>+M78+M75+M70+M60+M52+M44+M34+M24+M18</f>
        <v>157658420.50000015</v>
      </c>
      <c r="N82" s="64">
        <f t="shared" si="6"/>
        <v>1378544137.2100003</v>
      </c>
    </row>
    <row r="83" spans="1:18" ht="47.25" customHeight="1" thickBot="1" x14ac:dyDescent="0.3">
      <c r="A83" s="67" t="s">
        <v>60</v>
      </c>
      <c r="B83" s="53">
        <v>0</v>
      </c>
      <c r="C83" s="53">
        <v>0</v>
      </c>
      <c r="D83" s="68">
        <v>0</v>
      </c>
      <c r="E83" s="69">
        <v>0</v>
      </c>
      <c r="F83" s="69">
        <v>0</v>
      </c>
      <c r="G83" s="69">
        <v>0</v>
      </c>
      <c r="H83" s="69">
        <v>0</v>
      </c>
      <c r="I83" s="69">
        <v>0</v>
      </c>
      <c r="J83" s="69">
        <v>0</v>
      </c>
      <c r="K83" s="69">
        <v>0</v>
      </c>
      <c r="L83" s="69">
        <f>+L84+L87+L90</f>
        <v>0</v>
      </c>
      <c r="M83" s="77">
        <f>+M84+M87+M90+M92</f>
        <v>0</v>
      </c>
      <c r="N83" s="70">
        <f t="shared" si="6"/>
        <v>0</v>
      </c>
    </row>
    <row r="84" spans="1:18" ht="48.75" customHeight="1" thickBot="1" x14ac:dyDescent="0.3">
      <c r="A84" s="67" t="s">
        <v>61</v>
      </c>
      <c r="B84" s="53">
        <v>0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3">
        <f>SUM(M85:M86)</f>
        <v>0</v>
      </c>
      <c r="M84" s="53">
        <f>SUM(M85:M86)</f>
        <v>0</v>
      </c>
      <c r="N84" s="53">
        <f t="shared" si="6"/>
        <v>0</v>
      </c>
    </row>
    <row r="85" spans="1:18" ht="65.25" customHeight="1" x14ac:dyDescent="0.25">
      <c r="A85" s="79" t="s">
        <v>62</v>
      </c>
      <c r="B85" s="52">
        <v>0</v>
      </c>
      <c r="C85" s="52">
        <v>0</v>
      </c>
      <c r="D85" s="52">
        <v>0</v>
      </c>
      <c r="E85" s="52">
        <v>0</v>
      </c>
      <c r="F85" s="52">
        <v>0</v>
      </c>
      <c r="G85" s="52">
        <v>0</v>
      </c>
      <c r="H85" s="52">
        <v>0</v>
      </c>
      <c r="I85" s="52">
        <v>0</v>
      </c>
      <c r="J85" s="52">
        <v>0</v>
      </c>
      <c r="K85" s="52">
        <v>0</v>
      </c>
      <c r="L85" s="52">
        <v>0</v>
      </c>
      <c r="M85" s="52">
        <v>0</v>
      </c>
      <c r="N85" s="92">
        <f t="shared" si="6"/>
        <v>0</v>
      </c>
    </row>
    <row r="86" spans="1:18" ht="62.25" customHeight="1" thickBot="1" x14ac:dyDescent="0.3">
      <c r="A86" s="84" t="s">
        <v>63</v>
      </c>
      <c r="B86" s="54">
        <v>0</v>
      </c>
      <c r="C86" s="50">
        <v>0</v>
      </c>
      <c r="D86" s="50">
        <v>0</v>
      </c>
      <c r="E86" s="50">
        <v>0</v>
      </c>
      <c r="F86" s="50">
        <v>0</v>
      </c>
      <c r="G86" s="50">
        <v>0</v>
      </c>
      <c r="H86" s="50">
        <v>0</v>
      </c>
      <c r="I86" s="50">
        <v>0</v>
      </c>
      <c r="J86" s="50">
        <v>0</v>
      </c>
      <c r="K86" s="50">
        <v>0</v>
      </c>
      <c r="L86" s="50">
        <v>0</v>
      </c>
      <c r="M86" s="50">
        <v>0</v>
      </c>
      <c r="N86" s="93">
        <f t="shared" si="6"/>
        <v>0</v>
      </c>
    </row>
    <row r="87" spans="1:18" ht="50.25" customHeight="1" thickBot="1" x14ac:dyDescent="0.3">
      <c r="A87" s="58" t="s">
        <v>64</v>
      </c>
      <c r="B87" s="53">
        <v>0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3">
        <f>SUM(L88:L89)</f>
        <v>0</v>
      </c>
      <c r="M87" s="53">
        <f>SUM(M88:M89)</f>
        <v>0</v>
      </c>
      <c r="N87" s="53">
        <f t="shared" si="6"/>
        <v>0</v>
      </c>
    </row>
    <row r="88" spans="1:18" ht="45.75" customHeight="1" x14ac:dyDescent="0.25">
      <c r="A88" s="79" t="s">
        <v>65</v>
      </c>
      <c r="B88" s="52">
        <v>0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2">
        <v>0</v>
      </c>
      <c r="M88" s="52">
        <v>0</v>
      </c>
      <c r="N88" s="92">
        <f t="shared" si="6"/>
        <v>0</v>
      </c>
    </row>
    <row r="89" spans="1:18" ht="53.25" customHeight="1" thickBot="1" x14ac:dyDescent="0.3">
      <c r="A89" s="84" t="s">
        <v>66</v>
      </c>
      <c r="B89" s="50">
        <v>0</v>
      </c>
      <c r="C89" s="50">
        <v>0</v>
      </c>
      <c r="D89" s="50">
        <v>0</v>
      </c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93">
        <f t="shared" si="6"/>
        <v>0</v>
      </c>
    </row>
    <row r="90" spans="1:18" ht="53.25" customHeight="1" thickBot="1" x14ac:dyDescent="0.3">
      <c r="A90" s="67" t="s">
        <v>67</v>
      </c>
      <c r="B90" s="53">
        <v>0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3">
        <f>SUM(L91)</f>
        <v>0</v>
      </c>
      <c r="M90" s="53">
        <f>SUM(M91)</f>
        <v>0</v>
      </c>
      <c r="N90" s="53">
        <f t="shared" si="6"/>
        <v>0</v>
      </c>
    </row>
    <row r="91" spans="1:18" ht="71.25" customHeight="1" thickBot="1" x14ac:dyDescent="0.3">
      <c r="A91" s="94" t="s">
        <v>68</v>
      </c>
      <c r="B91" s="54">
        <v>0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95">
        <f t="shared" si="6"/>
        <v>0</v>
      </c>
    </row>
    <row r="92" spans="1:18" ht="48.75" customHeight="1" thickBot="1" x14ac:dyDescent="0.3">
      <c r="A92" s="67" t="s">
        <v>69</v>
      </c>
      <c r="B92" s="62">
        <v>0</v>
      </c>
      <c r="C92" s="62">
        <v>0</v>
      </c>
      <c r="D92" s="71">
        <v>0</v>
      </c>
      <c r="E92" s="62">
        <v>0</v>
      </c>
      <c r="F92" s="71">
        <v>0</v>
      </c>
      <c r="G92" s="62">
        <v>0</v>
      </c>
      <c r="H92" s="62">
        <v>0</v>
      </c>
      <c r="I92" s="62">
        <v>0</v>
      </c>
      <c r="J92" s="62">
        <v>0</v>
      </c>
      <c r="K92" s="62">
        <v>0</v>
      </c>
      <c r="L92" s="62">
        <f>+L84+L87+L90</f>
        <v>0</v>
      </c>
      <c r="M92" s="72">
        <f>+M90+M87+M84</f>
        <v>0</v>
      </c>
      <c r="N92" s="72">
        <f t="shared" si="6"/>
        <v>0</v>
      </c>
    </row>
    <row r="93" spans="1:18" ht="87" customHeight="1" thickBot="1" x14ac:dyDescent="0.3">
      <c r="A93" s="66" t="s">
        <v>70</v>
      </c>
      <c r="B93" s="33">
        <f t="shared" ref="B93:J93" si="8">+B82+B92</f>
        <v>1932937781</v>
      </c>
      <c r="C93" s="33">
        <f t="shared" si="8"/>
        <v>76263208.260000005</v>
      </c>
      <c r="D93" s="27">
        <f t="shared" si="8"/>
        <v>108640125.46000001</v>
      </c>
      <c r="E93" s="33">
        <f t="shared" si="8"/>
        <v>109557420.17</v>
      </c>
      <c r="F93" s="27">
        <f t="shared" si="8"/>
        <v>106241494.5</v>
      </c>
      <c r="G93" s="38">
        <f t="shared" si="8"/>
        <v>139579859.22999999</v>
      </c>
      <c r="H93" s="33">
        <f t="shared" si="8"/>
        <v>103499741.84</v>
      </c>
      <c r="I93" s="38">
        <f t="shared" si="8"/>
        <v>121933828.5</v>
      </c>
      <c r="J93" s="38">
        <f t="shared" si="8"/>
        <v>133219964.06</v>
      </c>
      <c r="K93" s="33">
        <f t="shared" ref="K93" si="9">+K82+K92</f>
        <v>176543389.96000001</v>
      </c>
      <c r="L93" s="33">
        <f>+L82+L92</f>
        <v>145406684.72999999</v>
      </c>
      <c r="M93" s="46">
        <f>+M82+M92</f>
        <v>157658420.50000015</v>
      </c>
      <c r="N93" s="46">
        <f t="shared" si="6"/>
        <v>1378544137.2100003</v>
      </c>
      <c r="R93" s="9">
        <f>133219964.06-J93</f>
        <v>0</v>
      </c>
    </row>
    <row r="94" spans="1:18" ht="15.75" customHeight="1" x14ac:dyDescent="0.25">
      <c r="A94" s="7"/>
      <c r="B94" s="22"/>
      <c r="C94" s="28"/>
      <c r="D94" s="28"/>
      <c r="E94" s="35"/>
      <c r="F94" s="35"/>
      <c r="G94" s="35"/>
      <c r="H94" s="35"/>
      <c r="I94" s="35"/>
      <c r="J94" s="35"/>
      <c r="K94" s="35"/>
      <c r="L94" s="35"/>
      <c r="M94" s="35"/>
      <c r="N94" s="35"/>
    </row>
    <row r="95" spans="1:18" ht="15.75" customHeight="1" x14ac:dyDescent="0.3">
      <c r="A95" s="96" t="s">
        <v>81</v>
      </c>
      <c r="B95" s="96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R95" s="9"/>
    </row>
    <row r="96" spans="1:18" ht="15.75" customHeight="1" x14ac:dyDescent="0.3">
      <c r="A96" s="103" t="s">
        <v>82</v>
      </c>
      <c r="B96" s="103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</row>
    <row r="97" spans="1:18" ht="15.75" customHeight="1" x14ac:dyDescent="0.3">
      <c r="A97" s="103" t="s">
        <v>83</v>
      </c>
      <c r="B97" s="103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</row>
    <row r="98" spans="1:18" ht="16.5" customHeight="1" x14ac:dyDescent="0.3">
      <c r="A98" s="103" t="s">
        <v>84</v>
      </c>
      <c r="B98" s="103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R98" s="9">
        <f>+G93-139579859.23</f>
        <v>0</v>
      </c>
    </row>
    <row r="99" spans="1:18" ht="48.6" customHeight="1" x14ac:dyDescent="0.3">
      <c r="A99" s="4"/>
      <c r="B99" s="23"/>
      <c r="C99" s="29"/>
      <c r="D99" s="29"/>
      <c r="E99" s="36"/>
      <c r="F99" s="36"/>
      <c r="G99" s="36"/>
      <c r="H99" s="36"/>
      <c r="I99" s="36"/>
      <c r="J99" s="36"/>
      <c r="K99" s="45"/>
      <c r="L99" s="45"/>
      <c r="M99" s="45"/>
    </row>
    <row r="100" spans="1:18" ht="15.75" customHeight="1" x14ac:dyDescent="0.3">
      <c r="A100" s="4"/>
      <c r="B100" s="23"/>
      <c r="C100" s="29"/>
      <c r="D100" s="29"/>
      <c r="E100" s="36"/>
      <c r="F100" s="36"/>
      <c r="G100" s="36"/>
      <c r="H100" s="36"/>
      <c r="I100" s="36"/>
      <c r="J100" s="36"/>
      <c r="K100" s="36"/>
      <c r="L100" s="36"/>
      <c r="M100" s="36"/>
    </row>
    <row r="101" spans="1:18" ht="15.75" customHeight="1" x14ac:dyDescent="0.3">
      <c r="A101" s="4"/>
      <c r="B101" s="23"/>
      <c r="C101" s="29"/>
      <c r="D101" s="29"/>
      <c r="E101" s="36"/>
      <c r="F101" s="36"/>
      <c r="G101" s="36"/>
      <c r="H101" s="36"/>
      <c r="I101" s="36"/>
      <c r="J101" s="36"/>
      <c r="K101" s="36"/>
      <c r="L101" s="36"/>
      <c r="M101" s="36"/>
    </row>
    <row r="102" spans="1:18" ht="15.75" customHeight="1" x14ac:dyDescent="0.25">
      <c r="A102" s="5"/>
      <c r="B102" s="24"/>
      <c r="C102" s="17"/>
      <c r="D102" s="17"/>
      <c r="E102" s="24"/>
      <c r="F102" s="24"/>
      <c r="G102" s="24"/>
      <c r="H102" s="24"/>
      <c r="I102" s="24"/>
      <c r="J102" s="24"/>
      <c r="K102" s="24"/>
      <c r="L102" s="24"/>
      <c r="M102" s="24"/>
    </row>
    <row r="103" spans="1:18" ht="15.75" customHeight="1" x14ac:dyDescent="0.25"/>
    <row r="104" spans="1:18" ht="15.75" customHeight="1" x14ac:dyDescent="0.25"/>
    <row r="105" spans="1:18" ht="15.75" customHeight="1" x14ac:dyDescent="0.25"/>
    <row r="106" spans="1:18" ht="15.75" customHeight="1" x14ac:dyDescent="0.25"/>
    <row r="107" spans="1:18" ht="15.75" customHeight="1" x14ac:dyDescent="0.25"/>
    <row r="108" spans="1:18" ht="15.75" customHeight="1" x14ac:dyDescent="0.25"/>
    <row r="109" spans="1:18" ht="27.75" customHeight="1" x14ac:dyDescent="0.25">
      <c r="I109" s="105" t="s">
        <v>97</v>
      </c>
      <c r="J109" s="105"/>
      <c r="K109" s="105"/>
    </row>
    <row r="110" spans="1:18" ht="33" customHeight="1" x14ac:dyDescent="0.25">
      <c r="I110" s="105" t="s">
        <v>98</v>
      </c>
      <c r="J110" s="105"/>
      <c r="K110" s="105"/>
    </row>
    <row r="111" spans="1:18" ht="15.75" customHeight="1" x14ac:dyDescent="0.25"/>
    <row r="112" spans="1:18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</sheetData>
  <mergeCells count="11">
    <mergeCell ref="I109:K109"/>
    <mergeCell ref="I110:K110"/>
    <mergeCell ref="A96:N96"/>
    <mergeCell ref="A97:N97"/>
    <mergeCell ref="A98:N98"/>
    <mergeCell ref="A95:N95"/>
    <mergeCell ref="A14:N14"/>
    <mergeCell ref="A10:B10"/>
    <mergeCell ref="A11:C11"/>
    <mergeCell ref="A13:N13"/>
    <mergeCell ref="A12:N12"/>
  </mergeCells>
  <phoneticPr fontId="9" type="noConversion"/>
  <printOptions horizontalCentered="1"/>
  <pageMargins left="0" right="0.11811023622047245" top="0.35433070866141736" bottom="0.23622047244094491" header="0.11811023622047245" footer="0.11811023622047245"/>
  <pageSetup scale="40" orientation="landscape" r:id="rId1"/>
  <ignoredErrors>
    <ignoredError sqref="N19:N9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EJECUCIÓN GASTOS NOVIEMBRE 2025</vt:lpstr>
      <vt:lpstr>'EJECUCIÓN GASTOS NOVIEMBRE 2025'!Área_de_impresión</vt:lpstr>
      <vt:lpstr>'EJECUCIÓN GASTOS NOVIEMBRE 2025'!Títulos_a_imprimir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Dpto.  Acceso a la Informacion</cp:lastModifiedBy>
  <cp:lastPrinted>2025-12-11T18:59:37Z</cp:lastPrinted>
  <dcterms:created xsi:type="dcterms:W3CDTF">2018-04-17T18:57:16Z</dcterms:created>
  <dcterms:modified xsi:type="dcterms:W3CDTF">2025-12-11T19:00:10Z</dcterms:modified>
</cp:coreProperties>
</file>