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Octubre - Diciembre\"/>
    </mc:Choice>
  </mc:AlternateContent>
  <xr:revisionPtr revIDLastSave="0" documentId="13_ncr:1_{EDE0C20B-CBD4-4A25-ABD9-88A8CFEBAC1C}" xr6:coauthVersionLast="47" xr6:coauthVersionMax="47" xr10:uidLastSave="{00000000-0000-0000-0000-000000000000}"/>
  <bookViews>
    <workbookView xWindow="28680" yWindow="-120" windowWidth="29040" windowHeight="15720" tabRatio="852" activeTab="8" xr2:uid="{E728FF42-5461-4C8F-84F4-352906D1A290}"/>
  </bookViews>
  <sheets>
    <sheet name="Resumen General" sheetId="1" r:id="rId1"/>
    <sheet name="Gestión de Acogida" sheetId="3" r:id="rId2"/>
    <sheet name="Gestión Educación, Cultura y Re" sheetId="6" r:id="rId3"/>
    <sheet name="Gestión de Salud" sheetId="2" r:id="rId4"/>
    <sheet name=" Gestión Económica " sheetId="5" r:id="rId5"/>
    <sheet name="Gestión Legal" sheetId="4" r:id="rId6"/>
    <sheet name="Gestión Social" sheetId="7" r:id="rId7"/>
    <sheet name="Coh.Terr y Género" sheetId="9" r:id="rId8"/>
    <sheet name="Coh. Terr y Gener" sheetId="10" r:id="rId9"/>
    <sheet name="Data Gráficos" sheetId="11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1" l="1"/>
  <c r="N17" i="6"/>
  <c r="O16" i="6"/>
  <c r="O15" i="6"/>
  <c r="O14" i="6"/>
  <c r="O13" i="6"/>
  <c r="O17" i="6" s="1"/>
  <c r="L17" i="6"/>
  <c r="I17" i="6"/>
  <c r="F17" i="6"/>
  <c r="N27" i="2"/>
  <c r="K17" i="6"/>
  <c r="H17" i="6"/>
  <c r="M18" i="3"/>
  <c r="J18" i="3"/>
  <c r="G18" i="3"/>
  <c r="D18" i="3"/>
  <c r="N15" i="6"/>
  <c r="N14" i="6"/>
  <c r="C18" i="3"/>
  <c r="E18" i="3"/>
  <c r="H18" i="3"/>
  <c r="K18" i="3"/>
  <c r="I18" i="3"/>
  <c r="F18" i="3"/>
  <c r="M12" i="2"/>
  <c r="E17" i="6"/>
  <c r="L17" i="3"/>
  <c r="L14" i="3"/>
  <c r="M14" i="3"/>
  <c r="N14" i="3"/>
  <c r="J17" i="6"/>
  <c r="D30" i="2"/>
  <c r="L25" i="11"/>
  <c r="E9" i="11" s="1"/>
  <c r="K25" i="11"/>
  <c r="D9" i="11" s="1"/>
  <c r="D20" i="11"/>
  <c r="D5" i="11" s="1"/>
  <c r="E20" i="11"/>
  <c r="E5" i="11" s="1"/>
  <c r="M15" i="3"/>
  <c r="D15" i="5" l="1"/>
  <c r="M13" i="6"/>
  <c r="M17" i="3" l="1"/>
  <c r="M16" i="3"/>
  <c r="M28" i="2"/>
  <c r="I16" i="4"/>
  <c r="K16" i="4"/>
  <c r="L33" i="11" l="1"/>
  <c r="E10" i="11" s="1"/>
  <c r="K33" i="11"/>
  <c r="D10" i="11" s="1"/>
  <c r="L17" i="11"/>
  <c r="E8" i="11" s="1"/>
  <c r="K17" i="11"/>
  <c r="D8" i="11" s="1"/>
  <c r="L9" i="11"/>
  <c r="E7" i="11" s="1"/>
  <c r="K9" i="11"/>
  <c r="D7" i="11" s="1"/>
  <c r="E28" i="11"/>
  <c r="E6" i="11" s="1"/>
  <c r="D28" i="11"/>
  <c r="D6" i="11" s="1"/>
  <c r="D11" i="11" s="1"/>
  <c r="I16" i="9"/>
  <c r="C33" i="10"/>
  <c r="D24" i="10" s="1"/>
  <c r="C16" i="10"/>
  <c r="G13" i="7"/>
  <c r="D13" i="7"/>
  <c r="E13" i="7"/>
  <c r="F13" i="7"/>
  <c r="H13" i="7"/>
  <c r="I13" i="7"/>
  <c r="J13" i="7"/>
  <c r="M11" i="7"/>
  <c r="M9" i="7"/>
  <c r="M10" i="7"/>
  <c r="M12" i="7"/>
  <c r="M8" i="7"/>
  <c r="N11" i="4"/>
  <c r="L12" i="4"/>
  <c r="L11" i="4"/>
  <c r="L13" i="4"/>
  <c r="L14" i="4"/>
  <c r="L15" i="4"/>
  <c r="L10" i="4"/>
  <c r="M10" i="4"/>
  <c r="M15" i="4"/>
  <c r="M14" i="4"/>
  <c r="F16" i="4"/>
  <c r="D16" i="4"/>
  <c r="C16" i="4"/>
  <c r="E16" i="4"/>
  <c r="D8" i="10" l="1"/>
  <c r="D6" i="10"/>
  <c r="D23" i="10"/>
  <c r="D32" i="10"/>
  <c r="D31" i="10"/>
  <c r="D30" i="10"/>
  <c r="D29" i="10"/>
  <c r="D28" i="10"/>
  <c r="D27" i="10"/>
  <c r="D26" i="10"/>
  <c r="D25" i="10"/>
  <c r="E11" i="11"/>
  <c r="D11" i="10"/>
  <c r="D10" i="10"/>
  <c r="D9" i="10"/>
  <c r="D7" i="10"/>
  <c r="D15" i="10"/>
  <c r="D14" i="10"/>
  <c r="D13" i="10"/>
  <c r="D12" i="10"/>
  <c r="M13" i="7"/>
  <c r="L16" i="4"/>
  <c r="N12" i="5"/>
  <c r="M12" i="5"/>
  <c r="L12" i="5"/>
  <c r="H15" i="5"/>
  <c r="G15" i="5"/>
  <c r="F15" i="5"/>
  <c r="E15" i="5"/>
  <c r="C15" i="5"/>
  <c r="I15" i="5"/>
  <c r="L13" i="5"/>
  <c r="L14" i="5"/>
  <c r="C30" i="2"/>
  <c r="M15" i="6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8" i="2"/>
  <c r="N29" i="2"/>
  <c r="N11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11" i="2"/>
  <c r="G30" i="2"/>
  <c r="M16" i="6"/>
  <c r="D17" i="6"/>
  <c r="M14" i="5"/>
  <c r="M13" i="5"/>
  <c r="F30" i="2"/>
  <c r="I30" i="2"/>
  <c r="M14" i="6"/>
  <c r="L12" i="3"/>
  <c r="N13" i="6"/>
  <c r="N16" i="6"/>
  <c r="G17" i="6"/>
  <c r="L13" i="3"/>
  <c r="L15" i="3"/>
  <c r="L16" i="3"/>
  <c r="M12" i="3"/>
  <c r="L18" i="3" l="1"/>
  <c r="D16" i="10"/>
  <c r="E9" i="1"/>
  <c r="F9" i="1"/>
  <c r="N18" i="3"/>
  <c r="F8" i="1" s="1"/>
  <c r="M15" i="5"/>
  <c r="E11" i="1" s="1"/>
  <c r="N30" i="2"/>
  <c r="F10" i="1" s="1"/>
  <c r="M30" i="2"/>
  <c r="E10" i="1" s="1"/>
  <c r="M17" i="6"/>
  <c r="L15" i="5"/>
  <c r="L30" i="2"/>
  <c r="F39" i="11"/>
  <c r="H39" i="11" l="1"/>
  <c r="G39" i="11"/>
  <c r="H38" i="11"/>
  <c r="G38" i="11"/>
  <c r="H57" i="9"/>
  <c r="G57" i="9"/>
  <c r="J57" i="9" s="1"/>
  <c r="H54" i="9"/>
  <c r="G54" i="9"/>
  <c r="H50" i="9"/>
  <c r="G50" i="9"/>
  <c r="H46" i="9"/>
  <c r="G46" i="9"/>
  <c r="J46" i="9" s="1"/>
  <c r="H42" i="9"/>
  <c r="G42" i="9"/>
  <c r="H37" i="9"/>
  <c r="G37" i="9"/>
  <c r="H33" i="9"/>
  <c r="G33" i="9"/>
  <c r="H28" i="9"/>
  <c r="G28" i="9"/>
  <c r="H23" i="9"/>
  <c r="G23" i="9"/>
  <c r="H19" i="9"/>
  <c r="G19" i="9"/>
  <c r="J17" i="9"/>
  <c r="J18" i="9"/>
  <c r="J20" i="9"/>
  <c r="J21" i="9"/>
  <c r="J22" i="9"/>
  <c r="J24" i="9"/>
  <c r="J25" i="9"/>
  <c r="J26" i="9"/>
  <c r="J27" i="9"/>
  <c r="J28" i="9"/>
  <c r="J29" i="9"/>
  <c r="J30" i="9"/>
  <c r="J31" i="9"/>
  <c r="J32" i="9"/>
  <c r="J34" i="9"/>
  <c r="J35" i="9"/>
  <c r="J36" i="9"/>
  <c r="J38" i="9"/>
  <c r="J39" i="9"/>
  <c r="J40" i="9"/>
  <c r="J41" i="9"/>
  <c r="J43" i="9"/>
  <c r="J44" i="9"/>
  <c r="J45" i="9"/>
  <c r="J47" i="9"/>
  <c r="J48" i="9"/>
  <c r="J49" i="9"/>
  <c r="J51" i="9"/>
  <c r="J52" i="9"/>
  <c r="J53" i="9"/>
  <c r="J55" i="9"/>
  <c r="J56" i="9"/>
  <c r="J16" i="9"/>
  <c r="N13" i="5"/>
  <c r="F57" i="9"/>
  <c r="E57" i="9"/>
  <c r="F54" i="9"/>
  <c r="E54" i="9"/>
  <c r="F50" i="9"/>
  <c r="E50" i="9"/>
  <c r="F46" i="9"/>
  <c r="E46" i="9"/>
  <c r="F42" i="9"/>
  <c r="E42" i="9"/>
  <c r="F37" i="9"/>
  <c r="E37" i="9"/>
  <c r="F33" i="9"/>
  <c r="E33" i="9"/>
  <c r="F28" i="9"/>
  <c r="E28" i="9"/>
  <c r="F23" i="9"/>
  <c r="E23" i="9"/>
  <c r="F19" i="9"/>
  <c r="E19" i="9"/>
  <c r="I18" i="9"/>
  <c r="I20" i="9"/>
  <c r="I21" i="9"/>
  <c r="I22" i="9"/>
  <c r="I24" i="9"/>
  <c r="I25" i="9"/>
  <c r="I26" i="9"/>
  <c r="I27" i="9"/>
  <c r="I29" i="9"/>
  <c r="I30" i="9"/>
  <c r="I31" i="9"/>
  <c r="I32" i="9"/>
  <c r="I34" i="9"/>
  <c r="I35" i="9"/>
  <c r="I36" i="9"/>
  <c r="I38" i="9"/>
  <c r="I39" i="9"/>
  <c r="I40" i="9"/>
  <c r="I41" i="9"/>
  <c r="I43" i="9"/>
  <c r="I44" i="9"/>
  <c r="I45" i="9"/>
  <c r="I47" i="9"/>
  <c r="I48" i="9"/>
  <c r="I49" i="9"/>
  <c r="I51" i="9"/>
  <c r="I52" i="9"/>
  <c r="I53" i="9"/>
  <c r="I55" i="9"/>
  <c r="I56" i="9"/>
  <c r="I17" i="9"/>
  <c r="N10" i="4"/>
  <c r="O12" i="7"/>
  <c r="L13" i="7"/>
  <c r="K13" i="7"/>
  <c r="N12" i="7"/>
  <c r="O11" i="7"/>
  <c r="N11" i="7"/>
  <c r="O10" i="7"/>
  <c r="N10" i="7"/>
  <c r="O9" i="7"/>
  <c r="N9" i="7"/>
  <c r="O8" i="7"/>
  <c r="N8" i="7"/>
  <c r="K15" i="5"/>
  <c r="J15" i="5"/>
  <c r="N14" i="5"/>
  <c r="J16" i="4"/>
  <c r="H16" i="4"/>
  <c r="G16" i="4"/>
  <c r="N15" i="4"/>
  <c r="N14" i="4"/>
  <c r="N13" i="4"/>
  <c r="M13" i="4"/>
  <c r="N12" i="4"/>
  <c r="M12" i="4"/>
  <c r="M11" i="4"/>
  <c r="N16" i="3"/>
  <c r="N13" i="3"/>
  <c r="M13" i="3"/>
  <c r="N12" i="3"/>
  <c r="K30" i="2"/>
  <c r="J30" i="2"/>
  <c r="H30" i="2"/>
  <c r="E30" i="2"/>
  <c r="I37" i="9" l="1"/>
  <c r="J54" i="9"/>
  <c r="J33" i="9"/>
  <c r="E58" i="9"/>
  <c r="F58" i="9"/>
  <c r="N15" i="5"/>
  <c r="F11" i="1" s="1"/>
  <c r="N16" i="4"/>
  <c r="F12" i="1" s="1"/>
  <c r="M16" i="4"/>
  <c r="E12" i="1" s="1"/>
  <c r="E8" i="1"/>
  <c r="N15" i="3"/>
  <c r="J42" i="9"/>
  <c r="J37" i="9"/>
  <c r="J23" i="9"/>
  <c r="J19" i="9"/>
  <c r="H58" i="9"/>
  <c r="G58" i="9"/>
  <c r="J50" i="9"/>
  <c r="I46" i="9"/>
  <c r="I57" i="9"/>
  <c r="I23" i="9"/>
  <c r="I28" i="9"/>
  <c r="I54" i="9"/>
  <c r="I33" i="9"/>
  <c r="I42" i="9"/>
  <c r="I50" i="9"/>
  <c r="I19" i="9"/>
  <c r="O13" i="7"/>
  <c r="F13" i="1" s="1"/>
  <c r="N13" i="7"/>
  <c r="E13" i="1" s="1"/>
  <c r="I58" i="9" l="1"/>
  <c r="F14" i="1"/>
  <c r="E14" i="1"/>
  <c r="J58" i="9"/>
</calcChain>
</file>

<file path=xl/sharedStrings.xml><?xml version="1.0" encoding="utf-8"?>
<sst xmlns="http://schemas.openxmlformats.org/spreadsheetml/2006/main" count="335" uniqueCount="142">
  <si>
    <t>Resumen General</t>
  </si>
  <si>
    <t>Gestiones</t>
  </si>
  <si>
    <t>Cantidad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</si>
  <si>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</si>
  <si>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</si>
  <si>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</si>
  <si>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</si>
  <si>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</si>
  <si>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</si>
  <si>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</si>
  <si>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</si>
  <si>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</si>
  <si>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</si>
  <si>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</si>
  <si>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</si>
  <si>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</si>
  <si>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</si>
  <si>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</si>
  <si>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</si>
  <si>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</si>
  <si>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</si>
  <si>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</si>
  <si>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</si>
  <si>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</si>
  <si>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</si>
  <si>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</si>
  <si>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</si>
  <si>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Visitas Domiciliarias</t>
  </si>
  <si>
    <t>"AMA” Acogida del Adulto Mayor en Situaciones de Emergencia</t>
  </si>
  <si>
    <t>Familias de Cariño</t>
  </si>
  <si>
    <t>Higiene y cuidado personal</t>
  </si>
  <si>
    <t>Imagen Positiva</t>
  </si>
  <si>
    <t>Acompañamiento a Fiscalía</t>
  </si>
  <si>
    <t>Asesoría Legal</t>
  </si>
  <si>
    <t>Asistencia a Tribunales</t>
  </si>
  <si>
    <t>Audiencias Virtuales</t>
  </si>
  <si>
    <t>Denuncia y Seguimiento de Casos</t>
  </si>
  <si>
    <t xml:space="preserve">Empoderamiento del Adulto Mayor sobre la ley 352-98 </t>
  </si>
  <si>
    <t>Gestión de Pensiones</t>
  </si>
  <si>
    <t>Infoalfabetización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</si>
  <si>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</si>
  <si>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</si>
  <si>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</si>
  <si>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</si>
  <si>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Cantidad de Nuevos Adultos Mayores</t>
  </si>
  <si>
    <t xml:space="preserve">Adultos Mayores beneficiados en jornadas de inclusión social </t>
  </si>
  <si>
    <t>Raciones Cocidas</t>
  </si>
  <si>
    <t>Raciones Crudas</t>
  </si>
  <si>
    <t xml:space="preserve">Hospedaje </t>
  </si>
  <si>
    <t>Vacunación/Pruebas COVID de Adultos Mayores</t>
  </si>
  <si>
    <t>Santiago</t>
  </si>
  <si>
    <t>Espaillat</t>
  </si>
  <si>
    <t>Puerto Plata</t>
  </si>
  <si>
    <t>Región Cibao Norte</t>
  </si>
  <si>
    <t>La Vega</t>
  </si>
  <si>
    <t>Sánchez Ramírez</t>
  </si>
  <si>
    <t>Monseñor Nouel</t>
  </si>
  <si>
    <t>Duarte</t>
  </si>
  <si>
    <t>Samaná</t>
  </si>
  <si>
    <t>Hermanas Mirabal</t>
  </si>
  <si>
    <t>María Trinidad Sánchez</t>
  </si>
  <si>
    <t>Dajabón</t>
  </si>
  <si>
    <t>Santiago Rodríguez</t>
  </si>
  <si>
    <t>Valverde</t>
  </si>
  <si>
    <t>San Cristóbal</t>
  </si>
  <si>
    <t>Peravia</t>
  </si>
  <si>
    <t>San José de Ocoa</t>
  </si>
  <si>
    <t>Barahona</t>
  </si>
  <si>
    <t>Bahoruco</t>
  </si>
  <si>
    <t>Independencia</t>
  </si>
  <si>
    <t>Pedernales</t>
  </si>
  <si>
    <t>Azua</t>
  </si>
  <si>
    <t>San Juan</t>
  </si>
  <si>
    <t>Elías Piña</t>
  </si>
  <si>
    <t>El Seibo</t>
  </si>
  <si>
    <t>La Romana</t>
  </si>
  <si>
    <t>La Altagracia</t>
  </si>
  <si>
    <t>San Pedro de Macorís</t>
  </si>
  <si>
    <t>Monte Plata</t>
  </si>
  <si>
    <t>Hato Mayor</t>
  </si>
  <si>
    <t>Santo Domingo</t>
  </si>
  <si>
    <t>Región Cibao Sur</t>
  </si>
  <si>
    <t>Región Cibao Nordeste</t>
  </si>
  <si>
    <t>Región Cibao Noroeste</t>
  </si>
  <si>
    <t>Región Valdesia</t>
  </si>
  <si>
    <t>Región Enriquillo</t>
  </si>
  <si>
    <t>Región El Valle</t>
  </si>
  <si>
    <t>Región Yuma</t>
  </si>
  <si>
    <t>Región Ozama</t>
  </si>
  <si>
    <t>Total Cibao Norte</t>
  </si>
  <si>
    <t>Total Cibao Sur</t>
  </si>
  <si>
    <t>Total Cibao Nordeste</t>
  </si>
  <si>
    <t>Total Cibao Noroeste</t>
  </si>
  <si>
    <t>Total Valdesia</t>
  </si>
  <si>
    <t>Total Enriquillo</t>
  </si>
  <si>
    <t>Total El Valle</t>
  </si>
  <si>
    <t>Total Yuma</t>
  </si>
  <si>
    <t>Región Higüamo</t>
  </si>
  <si>
    <t>Total Higüamo</t>
  </si>
  <si>
    <t>Total Ozama</t>
  </si>
  <si>
    <t>Hombre</t>
  </si>
  <si>
    <t>Mujer</t>
  </si>
  <si>
    <t xml:space="preserve">Total General </t>
  </si>
  <si>
    <t>Adultos Mayores</t>
  </si>
  <si>
    <t xml:space="preserve">Cantidad de Servicios  Brindados Totales </t>
  </si>
  <si>
    <t>Servicios Brindados</t>
  </si>
  <si>
    <t>Total Servicios Brindados</t>
  </si>
  <si>
    <t>Total general</t>
  </si>
  <si>
    <t xml:space="preserve">Actividades Culturales y Recreativas </t>
  </si>
  <si>
    <t xml:space="preserve">Alfabetización </t>
  </si>
  <si>
    <t xml:space="preserve">Capacitación Técnica como terapia ocupacional </t>
  </si>
  <si>
    <t xml:space="preserve">“PROVEE” Protección a la Vejez en Pobreza Extrema </t>
  </si>
  <si>
    <t xml:space="preserve">“TE-AMA” Transferencia Económica al Adulto Mayor </t>
  </si>
  <si>
    <t>Total Adultos Mayores Nuevos</t>
  </si>
  <si>
    <t>Provincias</t>
  </si>
  <si>
    <t>Regiones</t>
  </si>
  <si>
    <t xml:space="preserve">Adultos Mayores y Servicios Brindados segmentados por Cohesión Territorial y Género </t>
  </si>
  <si>
    <t>%</t>
  </si>
  <si>
    <t>Servicios Brindados por Región</t>
  </si>
  <si>
    <t xml:space="preserve">Adultos Mayores impactados por Región </t>
  </si>
  <si>
    <t>Data Cuadro Resumen General</t>
  </si>
  <si>
    <t>Gestión Educación, Cultura y Re</t>
  </si>
  <si>
    <t xml:space="preserve">Gestión Económica </t>
  </si>
  <si>
    <t xml:space="preserve">Adultos Mayores </t>
  </si>
  <si>
    <t xml:space="preserve">Servicios Brindados </t>
  </si>
  <si>
    <t xml:space="preserve">Hombre </t>
  </si>
  <si>
    <t xml:space="preserve"> Adultos Mayores Nuevos </t>
  </si>
  <si>
    <t>Adultos Mayores atendidos por servicio</t>
  </si>
  <si>
    <t>Nombre de los servicios</t>
  </si>
  <si>
    <t>Distrito Nacional</t>
  </si>
  <si>
    <t>Montecristi</t>
  </si>
  <si>
    <t>Cuidados Domiciliarios</t>
  </si>
  <si>
    <t>Octubre</t>
  </si>
  <si>
    <t>Noviembre</t>
  </si>
  <si>
    <t>Diciembre</t>
  </si>
  <si>
    <t>Octubre - Diciembre 2025</t>
  </si>
  <si>
    <t>Gestión de Acogida Octubre - Diciembre 2025</t>
  </si>
  <si>
    <t>Gestión de Educación, Cultura y Recreación Octubre - Diciembre  2025</t>
  </si>
  <si>
    <t>Gestión de Salud Octubre - Diciembre 2025</t>
  </si>
  <si>
    <t>Gestión Económica Octubre - Diciembre 2025</t>
  </si>
  <si>
    <t>Gestión Legal Octubre - Diciembre 2025</t>
  </si>
  <si>
    <t>Gestión Social 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</si>
</sst>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_);_(* \(#,##0\);_(* &quot;-&quot;??_);_(@_)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Libre Franklin"/>
    </font>
    <font>
      <b/>
      <sz val="11"/>
      <name val="Calibri"/>
      <family val="2"/>
    </font>
    <font>
      <sz val="11"/>
      <name val="Libre Franklin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Libre Franklin"/>
    </font>
    <font>
      <sz val="14"/>
      <name val="Libre Franklin"/>
    </font>
    <font>
      <sz val="11"/>
      <name val="Calibri"/>
      <family val="2"/>
      <scheme val="minor"/>
    </font>
    <font>
      <b/>
      <sz val="14"/>
      <name val="Libre Franklin"/>
    </font>
    <font>
      <sz val="12"/>
      <name val="Libre Franklin"/>
    </font>
    <font>
      <b/>
      <sz val="18"/>
      <name val="Libre Franklin"/>
    </font>
    <font>
      <b/>
      <sz val="10"/>
      <name val="Libre Franklin"/>
    </font>
    <font>
      <b/>
      <sz val="13"/>
      <name val="Libre Frankli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0" applyFont="1"/>
    <xf numFmtId="3" fontId="0" fillId="0" borderId="0" xfId="0" applyNumberFormat="1"/>
    <xf numFmtId="0" fontId="0" fillId="0" borderId="0" xfId="0" applyAlignment="1">
      <alignment vertical="top"/>
    </xf>
    <xf numFmtId="0" fontId="5" fillId="0" borderId="0" xfId="0" applyFont="1"/>
    <xf numFmtId="0" fontId="0" fillId="0" borderId="1" xfId="0" applyBorder="1"/>
    <xf numFmtId="0" fontId="4" fillId="0" borderId="0" xfId="0" applyFont="1"/>
    <xf numFmtId="0" fontId="3" fillId="0" borderId="0" xfId="0" applyFont="1"/>
    <xf numFmtId="0" fontId="2" fillId="0" borderId="0" xfId="0" applyFont="1"/>
    <xf numFmtId="164" fontId="0" fillId="0" borderId="0" xfId="0" applyNumberFormat="1"/>
    <xf numFmtId="10" fontId="0" fillId="0" borderId="0" xfId="1" applyNumberFormat="1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Fill="1" applyBorder="1"/>
    <xf numFmtId="0" fontId="9" fillId="0" borderId="1" xfId="0" applyFont="1" applyFill="1" applyBorder="1"/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0" fillId="0" borderId="1" xfId="0" applyFont="1" applyFill="1" applyBorder="1"/>
    <xf numFmtId="3" fontId="10" fillId="0" borderId="1" xfId="0" applyNumberFormat="1" applyFont="1" applyFill="1" applyBorder="1"/>
    <xf numFmtId="10" fontId="10" fillId="0" borderId="1" xfId="1" applyNumberFormat="1" applyFont="1" applyFill="1" applyBorder="1"/>
    <xf numFmtId="1" fontId="13" fillId="0" borderId="1" xfId="0" applyNumberFormat="1" applyFont="1" applyFill="1" applyBorder="1" applyAlignment="1">
      <alignment horizontal="center" vertical="center" wrapText="1"/>
    </xf>
    <xf numFmtId="9" fontId="13" fillId="0" borderId="1" xfId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ADULTOS MAYORES IMPACTADOS </a:t>
            </a:r>
          </a:p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POR GÉNERO </a:t>
            </a:r>
          </a:p>
        </c:rich>
      </c:tx>
      <c:layout>
        <c:manualLayout>
          <c:xMode val="edge"/>
          <c:yMode val="edge"/>
          <c:x val="0.2155623359580052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Gráficos'!$B$38</c:f>
              <c:strCache>
                <c:ptCount val="1"/>
                <c:pt idx="0">
                  <c:v>Adultos Mayores </c:v>
                </c:pt>
              </c:strCache>
            </c:strRef>
          </c:tx>
          <c:dPt>
            <c:idx val="0"/>
            <c:bubble3D val="0"/>
            <c:explosion val="2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EE8-441C-8246-980234DAD8D4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E8-441C-8246-980234DAD8D4}"/>
              </c:ext>
            </c:extLst>
          </c:dPt>
          <c:dLbls>
            <c:dLbl>
              <c:idx val="0"/>
              <c:layout>
                <c:manualLayout>
                  <c:x val="-0.11028412073490824"/>
                  <c:y val="8.143846602508020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8-441C-8246-980234DAD8D4}"/>
                </c:ext>
              </c:extLst>
            </c:dLbl>
            <c:dLbl>
              <c:idx val="1"/>
              <c:layout>
                <c:manualLayout>
                  <c:x val="9.7087817147856512E-2"/>
                  <c:y val="-6.7872557596967045E-2"/>
                </c:manualLayout>
              </c:layout>
              <c:tx>
                <c:rich>
                  <a:bodyPr/>
                  <a:lstStyle/>
                  <a:p>
                    <a:fld id="{3BEE393B-822A-458F-89EB-DFFAC4250394}" type="PERCENTAGE">
                      <a:rPr lang="en-US" sz="1100"/>
                      <a:pPr/>
                      <a:t>[PORCENTAJE]</a:t>
                    </a:fld>
                    <a:endParaRPr lang="es-DO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EE8-441C-8246-980234DAD8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Gráficos'!$G$38:$H$38</c:f>
              <c:numCache>
                <c:formatCode>0.00%</c:formatCode>
                <c:ptCount val="2"/>
                <c:pt idx="0">
                  <c:v>0.37228135630418085</c:v>
                </c:pt>
                <c:pt idx="1">
                  <c:v>0.6277186436958192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8-441C-8246-980234DAD8D4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43811398575178"/>
          <c:y val="0.24157407407407408"/>
          <c:w val="0.214094675665541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servicios brindados POR GÉNERO </a:t>
            </a:r>
          </a:p>
        </c:rich>
      </c:tx>
      <c:layout>
        <c:manualLayout>
          <c:xMode val="edge"/>
          <c:yMode val="edge"/>
          <c:x val="0.1711178915135608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Gráficos'!$B$39</c:f>
              <c:strCache>
                <c:ptCount val="1"/>
                <c:pt idx="0">
                  <c:v>Servicios Brindados </c:v>
                </c:pt>
              </c:strCache>
            </c:strRef>
          </c:tx>
          <c:explosion val="2"/>
          <c:dPt>
            <c:idx val="0"/>
            <c:bubble3D val="0"/>
            <c:explosion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55-4FE7-A02C-9C5C896A233A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55-4FE7-A02C-9C5C896A233A}"/>
              </c:ext>
            </c:extLst>
          </c:dPt>
          <c:dLbls>
            <c:dLbl>
              <c:idx val="0"/>
              <c:layout>
                <c:manualLayout>
                  <c:x val="-0.11028412073490813"/>
                  <c:y val="2.12532808398949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5-4FE7-A02C-9C5C896A233A}"/>
                </c:ext>
              </c:extLst>
            </c:dLbl>
            <c:dLbl>
              <c:idx val="1"/>
              <c:layout>
                <c:manualLayout>
                  <c:x val="0.1165323709536308"/>
                  <c:y val="1.54607757363662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EE393B-822A-458F-89EB-DFFAC4250394}" type="PERCENTAGE">
                      <a:rPr lang="en-US" sz="1100"/>
                      <a:pPr>
                        <a:defRPr/>
                      </a:pPr>
                      <a:t>[PORCENTAJE]</a:t>
                    </a:fld>
                    <a:endParaRPr lang="es-DO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555-4FE7-A02C-9C5C896A2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Gráficos'!$G$39:$H$39</c:f>
              <c:numCache>
                <c:formatCode>0.00%</c:formatCode>
                <c:ptCount val="2"/>
                <c:pt idx="0">
                  <c:v>0.49419283959781291</c:v>
                </c:pt>
                <c:pt idx="1">
                  <c:v>0.50580716040218709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55-4FE7-A02C-9C5C896A233A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288910761154851"/>
          <c:y val="0.1902314814814815"/>
          <c:w val="0.2497771216097987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43</xdr:row>
      <xdr:rowOff>80962</xdr:rowOff>
    </xdr:from>
    <xdr:to>
      <xdr:col>7</xdr:col>
      <xdr:colOff>581025</xdr:colOff>
      <xdr:row>57</xdr:row>
      <xdr:rowOff>157162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381B75-B01A-D6B1-B30B-114489FC2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657225</xdr:colOff>
      <xdr:row>43</xdr:row>
      <xdr:rowOff>104775</xdr:rowOff>
    </xdr:from>
    <xdr:to>
      <xdr:col>15</xdr:col>
      <xdr:colOff>657225</xdr:colOff>
      <xdr:row>57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1139BA7-19D4-40B8-8FD5-1226117B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J992"/>
  <sheetViews>
    <sheetView workbookViewId="0">
      <selection activeCell="K7" sqref="K7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1:10" ht="24.75" customHeight="1" x14ac:dyDescent="0.25">
      <c r="B3" s="16" t="s">
        <v>0</v>
      </c>
      <c r="C3" s="14"/>
      <c r="D3" s="14"/>
      <c r="E3" s="14"/>
      <c r="F3" s="14"/>
      <c r="G3" s="17"/>
      <c r="H3" s="17"/>
      <c r="I3" s="17"/>
    </row>
    <row r="4" spans="1:10" ht="0.75" customHeight="1" x14ac:dyDescent="0.25">
      <c r="A4" s="5"/>
      <c r="B4" s="14"/>
      <c r="C4" s="14"/>
      <c r="D4" s="14"/>
      <c r="E4" s="14"/>
      <c r="F4" s="14"/>
      <c r="G4" s="17"/>
      <c r="H4" s="17"/>
      <c r="I4" s="17"/>
    </row>
    <row r="5" spans="1:10" ht="23.25" x14ac:dyDescent="0.25">
      <c r="A5" s="5"/>
      <c r="B5" s="18" t="s">
        <v>135</v>
      </c>
      <c r="C5" s="15"/>
      <c r="D5" s="15"/>
      <c r="E5" s="15"/>
      <c r="F5" s="15"/>
      <c r="G5" s="17"/>
      <c r="H5" s="17"/>
      <c r="I5" s="17"/>
    </row>
    <row r="6" spans="1:10" ht="26.25" customHeight="1" x14ac:dyDescent="0.4">
      <c r="A6" s="5"/>
      <c r="B6" s="19" t="s">
        <v>1</v>
      </c>
      <c r="C6" s="20" t="s">
        <v>2</v>
      </c>
      <c r="D6" s="14"/>
      <c r="E6" s="21" t="s">
        <v>44</v>
      </c>
      <c r="F6" s="22" t="s">
        <v>104</v>
      </c>
      <c r="G6" s="17"/>
      <c r="H6" s="17"/>
      <c r="I6" s="17"/>
      <c r="J6" s="1"/>
    </row>
    <row r="7" spans="1:10" ht="30.75" customHeight="1" x14ac:dyDescent="0.25">
      <c r="A7" s="5"/>
      <c r="B7" s="14"/>
      <c r="C7" s="23" t="s">
        <v>3</v>
      </c>
      <c r="D7" s="23" t="s">
        <v>4</v>
      </c>
      <c r="E7" s="14"/>
      <c r="F7" s="14"/>
      <c r="G7" s="17"/>
      <c r="H7" s="17"/>
      <c r="I7" s="17"/>
    </row>
    <row r="8" spans="1:10" ht="19.5" x14ac:dyDescent="0.4">
      <c r="A8" s="5"/>
      <c r="B8" s="24" t="s">
        <v>5</v>
      </c>
      <c r="C8" s="23">
        <v>3</v>
      </c>
      <c r="D8" s="23">
        <v>3</v>
      </c>
      <c r="E8" s="25">
        <f>'Gestión de Acogida'!M18</f>
        <v>1490</v>
      </c>
      <c r="F8" s="25">
        <f>'Gestión de Acogida'!N18</f>
        <v>682822</v>
      </c>
      <c r="G8" s="17"/>
      <c r="H8" s="17"/>
      <c r="I8" s="17"/>
    </row>
    <row r="9" spans="1:10" ht="58.5" x14ac:dyDescent="0.4">
      <c r="A9" s="5"/>
      <c r="B9" s="24" t="s">
        <v>6</v>
      </c>
      <c r="C9" s="23">
        <v>4</v>
      </c>
      <c r="D9" s="23">
        <v>0</v>
      </c>
      <c r="E9" s="25">
        <f>'Gestión Educación, Cultura y Re'!N17</f>
        <v>34</v>
      </c>
      <c r="F9" s="25">
        <f>'Gestión Educación, Cultura y Re'!O17</f>
        <v>162818</v>
      </c>
      <c r="G9" s="17"/>
      <c r="H9" s="17"/>
      <c r="I9" s="17"/>
    </row>
    <row r="10" spans="1:10" ht="19.5" x14ac:dyDescent="0.4">
      <c r="A10" s="5"/>
      <c r="B10" s="24" t="s">
        <v>7</v>
      </c>
      <c r="C10" s="23">
        <v>19</v>
      </c>
      <c r="D10" s="23">
        <v>0</v>
      </c>
      <c r="E10" s="25">
        <f>'Gestión de Salud'!M30</f>
        <v>6441</v>
      </c>
      <c r="F10" s="25">
        <f>'Gestión de Salud'!N30</f>
        <v>898617</v>
      </c>
      <c r="G10" s="17"/>
      <c r="H10" s="17"/>
      <c r="I10" s="17"/>
    </row>
    <row r="11" spans="1:10" ht="19.5" x14ac:dyDescent="0.4">
      <c r="A11" s="5"/>
      <c r="B11" s="24" t="s">
        <v>8</v>
      </c>
      <c r="C11" s="23">
        <v>1</v>
      </c>
      <c r="D11" s="23">
        <v>2</v>
      </c>
      <c r="E11" s="25">
        <f>' Gestión Económica '!M15</f>
        <v>22473</v>
      </c>
      <c r="F11" s="25">
        <f>' Gestión Económica '!N15</f>
        <v>57967</v>
      </c>
      <c r="G11" s="17"/>
      <c r="H11" s="17"/>
      <c r="I11" s="17"/>
    </row>
    <row r="12" spans="1:10" ht="19.5" x14ac:dyDescent="0.4">
      <c r="A12" s="5"/>
      <c r="B12" s="24" t="s">
        <v>9</v>
      </c>
      <c r="C12" s="23">
        <v>6</v>
      </c>
      <c r="D12" s="23">
        <v>0</v>
      </c>
      <c r="E12" s="25">
        <f>'Gestión Legal'!M16</f>
        <v>470</v>
      </c>
      <c r="F12" s="25">
        <f>'Gestión Legal'!N16</f>
        <v>27171</v>
      </c>
      <c r="G12" s="17"/>
      <c r="H12" s="17"/>
      <c r="I12" s="17"/>
    </row>
    <row r="13" spans="1:10" ht="19.5" x14ac:dyDescent="0.4">
      <c r="A13" s="5"/>
      <c r="B13" s="24" t="s">
        <v>10</v>
      </c>
      <c r="C13" s="23">
        <v>4</v>
      </c>
      <c r="D13" s="23">
        <v>1</v>
      </c>
      <c r="E13" s="25">
        <f>'Gestión Social'!N13</f>
        <v>14657</v>
      </c>
      <c r="F13" s="25">
        <f>'Gestión Social'!O13</f>
        <v>62063</v>
      </c>
      <c r="G13" s="17"/>
      <c r="H13" s="17"/>
      <c r="I13" s="17"/>
    </row>
    <row r="14" spans="1:10" ht="20.25" x14ac:dyDescent="0.25">
      <c r="A14" s="5"/>
      <c r="B14" s="26" t="s">
        <v>107</v>
      </c>
      <c r="C14" s="27">
        <v>37</v>
      </c>
      <c r="D14" s="27">
        <v>6</v>
      </c>
      <c r="E14" s="28">
        <f>SUM(E8:E13)</f>
        <v>45565</v>
      </c>
      <c r="F14" s="28">
        <f>SUM(F8:F13)</f>
        <v>1891458</v>
      </c>
      <c r="G14" s="17"/>
      <c r="H14" s="17"/>
      <c r="I14" s="17"/>
    </row>
    <row r="15" spans="1:10" ht="15" customHeight="1" x14ac:dyDescent="0.25">
      <c r="B15" s="17"/>
      <c r="C15" s="17"/>
      <c r="D15" s="17"/>
      <c r="E15" s="17"/>
      <c r="F15" s="17"/>
      <c r="G15" s="17"/>
      <c r="H15" s="17"/>
      <c r="I15" s="17"/>
    </row>
    <row r="16" spans="1:10" ht="15" customHeight="1" x14ac:dyDescent="0.25">
      <c r="B16" s="17"/>
      <c r="C16" s="17"/>
      <c r="D16" s="17"/>
      <c r="E16" s="17"/>
      <c r="F16" s="17"/>
      <c r="G16" s="17"/>
      <c r="H16" s="17"/>
      <c r="I16" s="17"/>
    </row>
    <row r="17" spans="2:9" ht="15.75" customHeight="1" x14ac:dyDescent="0.25">
      <c r="B17" s="17"/>
      <c r="C17" s="17"/>
      <c r="D17" s="17"/>
      <c r="E17" s="17"/>
      <c r="F17" s="17"/>
      <c r="G17" s="17"/>
      <c r="H17" s="17"/>
      <c r="I17" s="17"/>
    </row>
    <row r="18" spans="2:9" ht="15.75" customHeight="1" x14ac:dyDescent="0.25">
      <c r="B18" s="17"/>
      <c r="C18" s="17"/>
      <c r="D18" s="17"/>
      <c r="E18" s="17"/>
      <c r="F18" s="17"/>
      <c r="G18" s="17"/>
      <c r="H18" s="17"/>
      <c r="I18" s="17"/>
    </row>
    <row r="19" spans="2:9" ht="15.75" customHeight="1" x14ac:dyDescent="0.25">
      <c r="B19" s="17"/>
      <c r="C19" s="17"/>
      <c r="D19" s="17"/>
      <c r="E19" s="17"/>
      <c r="F19" s="17"/>
      <c r="G19" s="17"/>
      <c r="H19" s="17"/>
      <c r="I19" s="17"/>
    </row>
    <row r="20" spans="2:9" ht="15.75" customHeight="1" x14ac:dyDescent="0.25"/>
    <row r="21" spans="2:9" ht="15.75" customHeight="1" x14ac:dyDescent="0.25"/>
    <row r="22" spans="2:9" ht="15.75" customHeight="1" x14ac:dyDescent="0.25"/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zZ5WKvRFhLAwksV9qn+MQEmsAhz49oxAvpc5Sj61KetWmvHZmH67GB3R4Icn4UTakAsdAtCnWuTK8zyHk7R/JA==" saltValue="tlNRSRmnIwjX1zUzvKsYOA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6B59-6618-46E6-BDCC-37E8F3D0DF73}">
  <sheetPr codeName="Hoja10"/>
  <dimension ref="B2:L39"/>
  <sheetViews>
    <sheetView showGridLines="0" topLeftCell="A16" workbookViewId="0">
      <selection activeCell="E38" sqref="E38"/>
    </sheetView>
  </sheetViews>
  <sheetFormatPr baseColWidth="10" defaultRowHeight="15" x14ac:dyDescent="0.25"/>
  <sheetData>
    <row r="2" spans="2:12" x14ac:dyDescent="0.25">
      <c r="B2" s="13" t="s">
        <v>120</v>
      </c>
      <c r="C2" s="13"/>
      <c r="D2" s="13"/>
      <c r="E2" s="13"/>
    </row>
    <row r="4" spans="2:12" x14ac:dyDescent="0.25">
      <c r="C4" t="s">
        <v>127</v>
      </c>
      <c r="D4" s="4" t="s">
        <v>126</v>
      </c>
      <c r="E4" s="4" t="s">
        <v>105</v>
      </c>
      <c r="I4" s="13" t="s">
        <v>7</v>
      </c>
      <c r="J4" s="13"/>
      <c r="K4" s="13"/>
      <c r="L4" s="13"/>
    </row>
    <row r="5" spans="2:12" x14ac:dyDescent="0.25">
      <c r="B5" t="s">
        <v>5</v>
      </c>
      <c r="D5" s="2">
        <f>D20</f>
        <v>1490</v>
      </c>
      <c r="E5" s="2">
        <f>E20</f>
        <v>682822</v>
      </c>
      <c r="J5" t="s">
        <v>127</v>
      </c>
      <c r="K5" t="s">
        <v>126</v>
      </c>
      <c r="L5" s="4" t="s">
        <v>105</v>
      </c>
    </row>
    <row r="6" spans="2:12" x14ac:dyDescent="0.25">
      <c r="B6" t="s">
        <v>6</v>
      </c>
      <c r="D6" s="2">
        <f>D28</f>
        <v>34</v>
      </c>
      <c r="E6" s="2">
        <f>E28</f>
        <v>162818</v>
      </c>
      <c r="I6" s="11" t="s">
        <v>132</v>
      </c>
      <c r="K6" s="2">
        <v>1930</v>
      </c>
      <c r="L6" s="2">
        <v>298461</v>
      </c>
    </row>
    <row r="7" spans="2:12" x14ac:dyDescent="0.25">
      <c r="B7" t="s">
        <v>7</v>
      </c>
      <c r="D7" s="2">
        <f>K9</f>
        <v>6441</v>
      </c>
      <c r="E7" s="2">
        <f>L9</f>
        <v>898617</v>
      </c>
      <c r="I7" s="11" t="s">
        <v>133</v>
      </c>
      <c r="K7" s="2">
        <v>1943</v>
      </c>
      <c r="L7" s="2">
        <v>305592</v>
      </c>
    </row>
    <row r="8" spans="2:12" x14ac:dyDescent="0.25">
      <c r="B8" t="s">
        <v>8</v>
      </c>
      <c r="D8" s="2">
        <f>K17</f>
        <v>22473</v>
      </c>
      <c r="E8" s="2">
        <f>L17</f>
        <v>57967</v>
      </c>
      <c r="I8" s="11" t="s">
        <v>134</v>
      </c>
      <c r="K8" s="2">
        <v>2568</v>
      </c>
      <c r="L8" s="2">
        <v>294564</v>
      </c>
    </row>
    <row r="9" spans="2:12" x14ac:dyDescent="0.25">
      <c r="B9" t="s">
        <v>9</v>
      </c>
      <c r="D9" s="2">
        <f>K25</f>
        <v>470</v>
      </c>
      <c r="E9" s="2">
        <f>L25</f>
        <v>27171</v>
      </c>
      <c r="I9" s="4" t="s">
        <v>107</v>
      </c>
      <c r="J9" s="4"/>
      <c r="K9" s="2">
        <f>SUM(K6:K8)</f>
        <v>6441</v>
      </c>
      <c r="L9" s="2">
        <f>SUM(L6:L8)</f>
        <v>898617</v>
      </c>
    </row>
    <row r="10" spans="2:12" x14ac:dyDescent="0.25">
      <c r="B10" t="s">
        <v>10</v>
      </c>
      <c r="D10" s="2">
        <f>K33</f>
        <v>14657</v>
      </c>
      <c r="E10" s="2">
        <f>L33</f>
        <v>62063</v>
      </c>
    </row>
    <row r="11" spans="2:12" x14ac:dyDescent="0.25">
      <c r="B11" s="4" t="s">
        <v>107</v>
      </c>
      <c r="C11" s="4"/>
      <c r="D11" s="2">
        <f>SUM(D5:D10)</f>
        <v>45565</v>
      </c>
      <c r="E11" s="2">
        <f>SUM(E5:E10)</f>
        <v>1891458</v>
      </c>
    </row>
    <row r="12" spans="2:12" x14ac:dyDescent="0.25">
      <c r="I12" s="13" t="s">
        <v>122</v>
      </c>
      <c r="J12" s="13"/>
      <c r="K12" s="13"/>
      <c r="L12" s="13"/>
    </row>
    <row r="13" spans="2:12" x14ac:dyDescent="0.25">
      <c r="J13" t="s">
        <v>127</v>
      </c>
      <c r="K13" s="4" t="s">
        <v>126</v>
      </c>
      <c r="L13" t="s">
        <v>105</v>
      </c>
    </row>
    <row r="14" spans="2:12" x14ac:dyDescent="0.25">
      <c r="I14" s="11" t="s">
        <v>132</v>
      </c>
      <c r="K14" s="2">
        <v>7558</v>
      </c>
      <c r="L14" s="2">
        <v>21157</v>
      </c>
    </row>
    <row r="15" spans="2:12" x14ac:dyDescent="0.25">
      <c r="B15" s="13" t="s">
        <v>5</v>
      </c>
      <c r="C15" s="13"/>
      <c r="D15" s="13"/>
      <c r="E15" s="13"/>
      <c r="I15" s="11" t="s">
        <v>133</v>
      </c>
      <c r="K15" s="2">
        <v>6962</v>
      </c>
      <c r="L15" s="2">
        <v>16436</v>
      </c>
    </row>
    <row r="16" spans="2:12" x14ac:dyDescent="0.25">
      <c r="C16" t="s">
        <v>127</v>
      </c>
      <c r="D16" s="4" t="s">
        <v>126</v>
      </c>
      <c r="E16" s="4" t="s">
        <v>105</v>
      </c>
      <c r="I16" s="11" t="s">
        <v>134</v>
      </c>
      <c r="K16" s="2">
        <v>7953</v>
      </c>
      <c r="L16" s="2">
        <v>20374</v>
      </c>
    </row>
    <row r="17" spans="2:12" x14ac:dyDescent="0.25">
      <c r="B17" s="11" t="s">
        <v>132</v>
      </c>
      <c r="C17" s="8"/>
      <c r="D17" s="2">
        <v>901</v>
      </c>
      <c r="E17" s="2">
        <v>226476</v>
      </c>
      <c r="I17" s="4" t="s">
        <v>107</v>
      </c>
      <c r="J17" s="4"/>
      <c r="K17" s="2">
        <f>SUM(K14:K16)</f>
        <v>22473</v>
      </c>
      <c r="L17" s="2">
        <f>SUM(L14:L16)</f>
        <v>57967</v>
      </c>
    </row>
    <row r="18" spans="2:12" x14ac:dyDescent="0.25">
      <c r="B18" s="11" t="s">
        <v>133</v>
      </c>
      <c r="C18" s="8"/>
      <c r="D18" s="2">
        <v>235</v>
      </c>
      <c r="E18" s="2">
        <v>224114</v>
      </c>
    </row>
    <row r="19" spans="2:12" x14ac:dyDescent="0.25">
      <c r="B19" s="11" t="s">
        <v>134</v>
      </c>
      <c r="C19" s="8"/>
      <c r="D19" s="2">
        <v>354</v>
      </c>
      <c r="E19" s="2">
        <v>232232</v>
      </c>
    </row>
    <row r="20" spans="2:12" x14ac:dyDescent="0.25">
      <c r="B20" s="4" t="s">
        <v>107</v>
      </c>
      <c r="C20" s="2"/>
      <c r="D20" s="2">
        <f>SUM(D17:D19)</f>
        <v>1490</v>
      </c>
      <c r="E20" s="2">
        <f>SUM(E17:E19)</f>
        <v>682822</v>
      </c>
      <c r="K20" t="s">
        <v>9</v>
      </c>
    </row>
    <row r="21" spans="2:12" x14ac:dyDescent="0.25">
      <c r="B21" s="4"/>
      <c r="C21" s="4"/>
      <c r="D21" s="2"/>
      <c r="E21" s="2"/>
      <c r="J21" t="s">
        <v>127</v>
      </c>
      <c r="K21" s="4" t="s">
        <v>126</v>
      </c>
      <c r="L21" t="s">
        <v>105</v>
      </c>
    </row>
    <row r="22" spans="2:12" x14ac:dyDescent="0.25">
      <c r="I22" s="11" t="s">
        <v>132</v>
      </c>
      <c r="K22" s="2">
        <v>145</v>
      </c>
      <c r="L22" s="2">
        <v>10167</v>
      </c>
    </row>
    <row r="23" spans="2:12" x14ac:dyDescent="0.25">
      <c r="B23" s="13" t="s">
        <v>121</v>
      </c>
      <c r="C23" s="13"/>
      <c r="D23" s="13"/>
      <c r="E23" s="13"/>
      <c r="I23" s="11" t="s">
        <v>133</v>
      </c>
      <c r="K23" s="2">
        <v>243</v>
      </c>
      <c r="L23" s="2">
        <v>10020</v>
      </c>
    </row>
    <row r="24" spans="2:12" x14ac:dyDescent="0.25">
      <c r="C24" t="s">
        <v>127</v>
      </c>
      <c r="D24" s="4" t="s">
        <v>126</v>
      </c>
      <c r="E24" t="s">
        <v>105</v>
      </c>
      <c r="I24" s="11" t="s">
        <v>134</v>
      </c>
      <c r="K24" s="2">
        <v>82</v>
      </c>
      <c r="L24" s="2">
        <v>6984</v>
      </c>
    </row>
    <row r="25" spans="2:12" x14ac:dyDescent="0.25">
      <c r="B25" s="11" t="s">
        <v>132</v>
      </c>
      <c r="D25">
        <v>4</v>
      </c>
      <c r="E25" s="2">
        <v>54516</v>
      </c>
      <c r="I25" s="4" t="s">
        <v>107</v>
      </c>
      <c r="J25" s="4"/>
      <c r="K25" s="2">
        <f>SUM(K22:K24)</f>
        <v>470</v>
      </c>
      <c r="L25" s="2">
        <f>SUM(L22:L24)</f>
        <v>27171</v>
      </c>
    </row>
    <row r="26" spans="2:12" x14ac:dyDescent="0.25">
      <c r="B26" s="11" t="s">
        <v>133</v>
      </c>
      <c r="D26">
        <v>1</v>
      </c>
      <c r="E26" s="2">
        <v>55884</v>
      </c>
    </row>
    <row r="27" spans="2:12" x14ac:dyDescent="0.25">
      <c r="B27" s="11" t="s">
        <v>134</v>
      </c>
      <c r="D27">
        <v>29</v>
      </c>
      <c r="E27" s="2">
        <v>52418</v>
      </c>
    </row>
    <row r="28" spans="2:12" x14ac:dyDescent="0.25">
      <c r="B28" s="4" t="s">
        <v>107</v>
      </c>
      <c r="C28" s="4"/>
      <c r="D28">
        <f>SUM(D25:D27)</f>
        <v>34</v>
      </c>
      <c r="E28" s="2">
        <f>SUM(E25:E27)</f>
        <v>162818</v>
      </c>
      <c r="K28" s="7" t="s">
        <v>10</v>
      </c>
    </row>
    <row r="29" spans="2:12" x14ac:dyDescent="0.25">
      <c r="J29" t="s">
        <v>127</v>
      </c>
      <c r="K29" s="4" t="s">
        <v>126</v>
      </c>
      <c r="L29" t="s">
        <v>105</v>
      </c>
    </row>
    <row r="30" spans="2:12" x14ac:dyDescent="0.25">
      <c r="I30" s="11" t="s">
        <v>132</v>
      </c>
      <c r="K30" s="2">
        <v>5106</v>
      </c>
      <c r="L30" s="2">
        <v>21279</v>
      </c>
    </row>
    <row r="31" spans="2:12" x14ac:dyDescent="0.25">
      <c r="I31" s="11" t="s">
        <v>133</v>
      </c>
      <c r="K31" s="2">
        <v>5142</v>
      </c>
      <c r="L31" s="2">
        <v>22512</v>
      </c>
    </row>
    <row r="32" spans="2:12" x14ac:dyDescent="0.25">
      <c r="I32" s="11" t="s">
        <v>134</v>
      </c>
      <c r="K32" s="2">
        <v>4409</v>
      </c>
      <c r="L32" s="2">
        <v>18272</v>
      </c>
    </row>
    <row r="33" spans="2:12" x14ac:dyDescent="0.25">
      <c r="I33" s="4" t="s">
        <v>107</v>
      </c>
      <c r="J33" s="4"/>
      <c r="K33" s="2">
        <f>SUM(K30:K32)</f>
        <v>14657</v>
      </c>
      <c r="L33" s="2">
        <f>SUM(L30:L32)</f>
        <v>62063</v>
      </c>
    </row>
    <row r="37" spans="2:12" x14ac:dyDescent="0.25">
      <c r="D37" t="s">
        <v>125</v>
      </c>
      <c r="E37" t="s">
        <v>101</v>
      </c>
      <c r="F37" s="7" t="s">
        <v>11</v>
      </c>
      <c r="G37" s="12" t="s">
        <v>117</v>
      </c>
      <c r="H37" s="12"/>
    </row>
    <row r="38" spans="2:12" x14ac:dyDescent="0.25">
      <c r="B38" t="s">
        <v>123</v>
      </c>
      <c r="D38" s="2">
        <v>16963</v>
      </c>
      <c r="E38" s="2">
        <v>28602</v>
      </c>
      <c r="F38" s="2">
        <f>SUM(D38:E38)</f>
        <v>45565</v>
      </c>
      <c r="G38" s="10">
        <f>D38/F38</f>
        <v>0.37228135630418085</v>
      </c>
      <c r="H38" s="10">
        <f>E38/F38</f>
        <v>0.6277186436958192</v>
      </c>
    </row>
    <row r="39" spans="2:12" x14ac:dyDescent="0.25">
      <c r="B39" t="s">
        <v>124</v>
      </c>
      <c r="D39" s="2">
        <v>934745</v>
      </c>
      <c r="E39" s="2">
        <v>956713</v>
      </c>
      <c r="F39" s="2">
        <f>SUM(D39:E39)</f>
        <v>1891458</v>
      </c>
      <c r="G39" s="10">
        <f>D39/F39</f>
        <v>0.49419283959781291</v>
      </c>
      <c r="H39" s="10">
        <f>E39/F39</f>
        <v>0.50580716040218709</v>
      </c>
    </row>
  </sheetData>
  <sheetProtection algorithmName="SHA-512" hashValue="yvvTsIceRmhUMXy80DHLeZ5LqpZV6UtyD1xVIv9Pzi3hSTE/NqBc6MyzZtnSxMmsjwLNpwBDCtBQhp8kfRDpWw==" saltValue="PjS3seVyeUYu/D56sKYb3w==" spinCount="100000" sheet="1" objects="1" scenarios="1"/>
  <mergeCells count="6">
    <mergeCell ref="G37:H37"/>
    <mergeCell ref="B2:E2"/>
    <mergeCell ref="B15:E15"/>
    <mergeCell ref="B23:E23"/>
    <mergeCell ref="I4:L4"/>
    <mergeCell ref="I12:L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4:O996"/>
  <sheetViews>
    <sheetView zoomScale="80" zoomScaleNormal="80" workbookViewId="0">
      <selection activeCell="O21" sqref="B7:O21"/>
    </sheetView>
  </sheetViews>
  <sheetFormatPr baseColWidth="10" defaultColWidth="14.42578125" defaultRowHeight="15" customHeight="1" x14ac:dyDescent="0.25"/>
  <cols>
    <col min="2" max="2" width="26.5703125" customWidth="1"/>
    <col min="3" max="3" width="13.140625" customWidth="1"/>
    <col min="4" max="4" width="10.28515625" bestFit="1" customWidth="1"/>
    <col min="5" max="5" width="11.7109375" bestFit="1" customWidth="1"/>
    <col min="6" max="6" width="13.5703125" customWidth="1"/>
    <col min="7" max="7" width="10.28515625" bestFit="1" customWidth="1"/>
    <col min="8" max="8" width="12" bestFit="1" customWidth="1"/>
    <col min="9" max="9" width="13.140625" customWidth="1"/>
    <col min="10" max="10" width="10.28515625" bestFit="1" customWidth="1"/>
    <col min="11" max="11" width="11.85546875" bestFit="1" customWidth="1"/>
    <col min="12" max="12" width="13.28515625" customWidth="1"/>
    <col min="13" max="13" width="10.28515625" bestFit="1" customWidth="1"/>
    <col min="14" max="14" width="12" bestFit="1" customWidth="1"/>
    <col min="15" max="31" width="10.7109375" customWidth="1"/>
  </cols>
  <sheetData>
    <row r="4" spans="2:15" ht="15" customHeight="1" x14ac:dyDescent="0.25">
      <c r="N4" s="3"/>
    </row>
    <row r="5" spans="2:15" ht="10.5" customHeight="1" x14ac:dyDescent="0.25"/>
    <row r="7" spans="2:15" ht="15" customHeigh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2:15" s="3" customFormat="1" ht="29.25" x14ac:dyDescent="0.25">
      <c r="B9" s="30" t="s">
        <v>136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29"/>
    </row>
    <row r="10" spans="2:15" ht="15" customHeight="1" x14ac:dyDescent="0.25">
      <c r="B10" s="31" t="s">
        <v>128</v>
      </c>
      <c r="C10" s="32" t="s">
        <v>132</v>
      </c>
      <c r="D10" s="32"/>
      <c r="E10" s="32"/>
      <c r="F10" s="32" t="s">
        <v>133</v>
      </c>
      <c r="G10" s="32"/>
      <c r="H10" s="32"/>
      <c r="I10" s="32" t="s">
        <v>134</v>
      </c>
      <c r="J10" s="32"/>
      <c r="K10" s="32"/>
      <c r="L10" s="32" t="s">
        <v>11</v>
      </c>
      <c r="M10" s="32"/>
      <c r="N10" s="32"/>
      <c r="O10" s="17"/>
    </row>
    <row r="11" spans="2:15" ht="71.25" customHeight="1" x14ac:dyDescent="0.25">
      <c r="B11" s="31"/>
      <c r="C11" s="33" t="s">
        <v>127</v>
      </c>
      <c r="D11" s="33" t="s">
        <v>126</v>
      </c>
      <c r="E11" s="33" t="s">
        <v>105</v>
      </c>
      <c r="F11" s="33" t="s">
        <v>127</v>
      </c>
      <c r="G11" s="33" t="s">
        <v>126</v>
      </c>
      <c r="H11" s="33" t="s">
        <v>105</v>
      </c>
      <c r="I11" s="33" t="s">
        <v>127</v>
      </c>
      <c r="J11" s="33" t="s">
        <v>126</v>
      </c>
      <c r="K11" s="33" t="s">
        <v>105</v>
      </c>
      <c r="L11" s="33" t="s">
        <v>127</v>
      </c>
      <c r="M11" s="33" t="s">
        <v>126</v>
      </c>
      <c r="N11" s="33" t="s">
        <v>105</v>
      </c>
      <c r="O11" s="17"/>
    </row>
    <row r="12" spans="2:15" ht="47.25" x14ac:dyDescent="0.25">
      <c r="B12" s="34" t="s">
        <v>28</v>
      </c>
      <c r="C12" s="35">
        <v>7</v>
      </c>
      <c r="D12" s="35">
        <v>1</v>
      </c>
      <c r="E12" s="35">
        <v>7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f>C12+F12+I12</f>
        <v>7</v>
      </c>
      <c r="M12" s="35">
        <f t="shared" ref="M12:N15" si="0">J12+G12+D12</f>
        <v>1</v>
      </c>
      <c r="N12" s="35">
        <f t="shared" si="0"/>
        <v>7</v>
      </c>
      <c r="O12" s="17"/>
    </row>
    <row r="13" spans="2:15" ht="20.25" customHeight="1" x14ac:dyDescent="0.25">
      <c r="B13" s="36" t="s">
        <v>29</v>
      </c>
      <c r="C13" s="35">
        <v>333</v>
      </c>
      <c r="D13" s="35">
        <v>8</v>
      </c>
      <c r="E13" s="35">
        <v>337</v>
      </c>
      <c r="F13" s="35">
        <v>330</v>
      </c>
      <c r="G13" s="35">
        <v>2</v>
      </c>
      <c r="H13" s="35">
        <v>336</v>
      </c>
      <c r="I13" s="35">
        <v>327</v>
      </c>
      <c r="J13" s="35">
        <v>0</v>
      </c>
      <c r="K13" s="35">
        <v>330</v>
      </c>
      <c r="L13" s="35">
        <f>C13+F13+I13</f>
        <v>990</v>
      </c>
      <c r="M13" s="35">
        <f>J13+G13+D13</f>
        <v>10</v>
      </c>
      <c r="N13" s="35">
        <f>K13+H13+E13</f>
        <v>1003</v>
      </c>
      <c r="O13" s="17"/>
    </row>
    <row r="14" spans="2:15" ht="19.5" x14ac:dyDescent="0.25">
      <c r="B14" s="36" t="s">
        <v>30</v>
      </c>
      <c r="C14" s="35">
        <v>1914</v>
      </c>
      <c r="D14" s="35">
        <v>387</v>
      </c>
      <c r="E14" s="35">
        <v>59334</v>
      </c>
      <c r="F14" s="35">
        <v>1910</v>
      </c>
      <c r="G14" s="35">
        <v>24</v>
      </c>
      <c r="H14" s="35">
        <v>57300</v>
      </c>
      <c r="I14" s="35">
        <v>1910</v>
      </c>
      <c r="J14" s="35">
        <v>320</v>
      </c>
      <c r="K14" s="35">
        <v>59210</v>
      </c>
      <c r="L14" s="35">
        <f t="shared" ref="L14:L17" si="1">C14+F14+I14</f>
        <v>5734</v>
      </c>
      <c r="M14" s="35">
        <f>J14+G14+D14</f>
        <v>731</v>
      </c>
      <c r="N14" s="35">
        <f t="shared" si="0"/>
        <v>175844</v>
      </c>
      <c r="O14" s="17"/>
    </row>
    <row r="15" spans="2:15" ht="19.5" x14ac:dyDescent="0.25">
      <c r="B15" s="36" t="s">
        <v>48</v>
      </c>
      <c r="C15" s="35">
        <v>1438</v>
      </c>
      <c r="D15" s="37">
        <v>0</v>
      </c>
      <c r="E15" s="35">
        <v>161556</v>
      </c>
      <c r="F15" s="35">
        <v>1436</v>
      </c>
      <c r="G15" s="35">
        <v>0</v>
      </c>
      <c r="H15" s="35">
        <v>160979</v>
      </c>
      <c r="I15" s="35">
        <v>1270</v>
      </c>
      <c r="J15" s="35">
        <v>0</v>
      </c>
      <c r="K15" s="35">
        <v>167216</v>
      </c>
      <c r="L15" s="35">
        <f t="shared" si="1"/>
        <v>4144</v>
      </c>
      <c r="M15" s="35">
        <f>J15+G15+D15</f>
        <v>0</v>
      </c>
      <c r="N15" s="35">
        <f t="shared" si="0"/>
        <v>489751</v>
      </c>
      <c r="O15" s="17"/>
    </row>
    <row r="16" spans="2:15" ht="19.5" x14ac:dyDescent="0.25">
      <c r="B16" s="36" t="s">
        <v>31</v>
      </c>
      <c r="C16" s="35">
        <v>1245</v>
      </c>
      <c r="D16" s="35">
        <v>501</v>
      </c>
      <c r="E16" s="35">
        <v>5242</v>
      </c>
      <c r="F16" s="35">
        <v>1378</v>
      </c>
      <c r="G16" s="35">
        <v>200</v>
      </c>
      <c r="H16" s="35">
        <v>5499</v>
      </c>
      <c r="I16" s="35">
        <v>1212</v>
      </c>
      <c r="J16" s="35">
        <v>24</v>
      </c>
      <c r="K16" s="35">
        <v>5476</v>
      </c>
      <c r="L16" s="35">
        <f t="shared" si="1"/>
        <v>3835</v>
      </c>
      <c r="M16" s="35">
        <f>D16+G16+J16</f>
        <v>725</v>
      </c>
      <c r="N16" s="35">
        <f>K16+H16+E16</f>
        <v>16217</v>
      </c>
      <c r="O16" s="17"/>
    </row>
    <row r="17" spans="2:15" ht="19.5" x14ac:dyDescent="0.25">
      <c r="B17" s="36" t="s">
        <v>131</v>
      </c>
      <c r="C17" s="35">
        <v>31</v>
      </c>
      <c r="D17" s="35">
        <v>4</v>
      </c>
      <c r="E17" s="35"/>
      <c r="F17" s="35">
        <v>40</v>
      </c>
      <c r="G17" s="35">
        <v>9</v>
      </c>
      <c r="H17" s="35"/>
      <c r="I17" s="35">
        <v>40</v>
      </c>
      <c r="J17" s="35">
        <v>10</v>
      </c>
      <c r="K17" s="35"/>
      <c r="L17" s="35">
        <f t="shared" si="1"/>
        <v>111</v>
      </c>
      <c r="M17" s="35">
        <f>D17+G17+J17</f>
        <v>23</v>
      </c>
      <c r="N17" s="35"/>
      <c r="O17" s="17"/>
    </row>
    <row r="18" spans="2:15" ht="19.5" x14ac:dyDescent="0.4">
      <c r="B18" s="38" t="s">
        <v>107</v>
      </c>
      <c r="C18" s="25">
        <f t="shared" ref="C18:M18" si="2">SUM(C12:C17)</f>
        <v>4968</v>
      </c>
      <c r="D18" s="25">
        <f t="shared" si="2"/>
        <v>901</v>
      </c>
      <c r="E18" s="25">
        <f t="shared" si="2"/>
        <v>226476</v>
      </c>
      <c r="F18" s="25">
        <f t="shared" si="2"/>
        <v>5094</v>
      </c>
      <c r="G18" s="25">
        <f t="shared" si="2"/>
        <v>235</v>
      </c>
      <c r="H18" s="25">
        <f t="shared" si="2"/>
        <v>224114</v>
      </c>
      <c r="I18" s="25">
        <f t="shared" si="2"/>
        <v>4759</v>
      </c>
      <c r="J18" s="25">
        <f t="shared" si="2"/>
        <v>354</v>
      </c>
      <c r="K18" s="25">
        <f t="shared" si="2"/>
        <v>232232</v>
      </c>
      <c r="L18" s="25">
        <f t="shared" si="2"/>
        <v>14821</v>
      </c>
      <c r="M18" s="25">
        <f t="shared" si="2"/>
        <v>1490</v>
      </c>
      <c r="N18" s="25">
        <f>K18+H18+E18</f>
        <v>682822</v>
      </c>
      <c r="O18" s="17"/>
    </row>
    <row r="19" spans="2:15" ht="1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5" ht="1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5" ht="15.7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2:15" ht="15.75" customHeight="1" x14ac:dyDescent="0.25"/>
    <row r="23" spans="2:15" ht="15.75" customHeight="1" x14ac:dyDescent="0.25">
      <c r="J23" s="5"/>
    </row>
    <row r="24" spans="2:15" ht="15.75" customHeight="1" x14ac:dyDescent="0.25"/>
    <row r="25" spans="2:15" ht="15.75" customHeight="1" x14ac:dyDescent="0.25">
      <c r="H25" s="5"/>
      <c r="I25" s="5"/>
    </row>
    <row r="26" spans="2:15" ht="15.75" customHeight="1" x14ac:dyDescent="0.25"/>
    <row r="27" spans="2:15" ht="15.75" customHeight="1" x14ac:dyDescent="0.25"/>
    <row r="28" spans="2:15" ht="15.75" customHeight="1" x14ac:dyDescent="0.25">
      <c r="I28" s="5"/>
    </row>
    <row r="29" spans="2:15" ht="15.75" customHeight="1" x14ac:dyDescent="0.25"/>
    <row r="30" spans="2:15" ht="15.75" customHeight="1" x14ac:dyDescent="0.25"/>
    <row r="31" spans="2:15" ht="15.75" customHeight="1" x14ac:dyDescent="0.25"/>
    <row r="32" spans="2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sheetProtection algorithmName="SHA-512" hashValue="G/jxuEWdCyMoa1ajenhm6KKfd6622Lvq72vgAMThCzomg5pdPanjGUe3Xfzc10YrH5yEJOY3dete5FP4N6D6HA==" saltValue="OKtZpjUCtkPGPPYbV5TfiQ==" spinCount="100000" sheet="1" objects="1" scenarios="1"/>
  <mergeCells count="6">
    <mergeCell ref="B9:N9"/>
    <mergeCell ref="B10:B11"/>
    <mergeCell ref="C10:E10"/>
    <mergeCell ref="F10:H10"/>
    <mergeCell ref="I10:K10"/>
    <mergeCell ref="L10:N1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A6:P995"/>
  <sheetViews>
    <sheetView zoomScale="80" zoomScaleNormal="80" workbookViewId="0">
      <selection activeCell="O23" sqref="B8:O23"/>
    </sheetView>
  </sheetViews>
  <sheetFormatPr baseColWidth="10" defaultColWidth="14.42578125" defaultRowHeight="15" customHeight="1" x14ac:dyDescent="0.25"/>
  <cols>
    <col min="2" max="2" width="28" customWidth="1"/>
    <col min="3" max="3" width="14.28515625" hidden="1" customWidth="1"/>
    <col min="4" max="4" width="13" customWidth="1"/>
    <col min="5" max="5" width="10.140625" bestFit="1" customWidth="1"/>
    <col min="6" max="6" width="11.5703125" bestFit="1" customWidth="1"/>
    <col min="7" max="7" width="13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1.42578125" customWidth="1"/>
    <col min="13" max="13" width="14.28515625" customWidth="1"/>
    <col min="14" max="14" width="10.140625" bestFit="1" customWidth="1"/>
    <col min="15" max="15" width="11.5703125" bestFit="1" customWidth="1"/>
    <col min="16" max="32" width="10.7109375" customWidth="1"/>
  </cols>
  <sheetData>
    <row r="6" spans="1:16" ht="15" customHeight="1" x14ac:dyDescent="0.25">
      <c r="B6" s="5"/>
      <c r="C6" s="5"/>
      <c r="D6" s="5"/>
    </row>
    <row r="7" spans="1:16" ht="15" customHeight="1" x14ac:dyDescent="0.25">
      <c r="B7" s="5"/>
      <c r="C7" s="5"/>
      <c r="D7" s="5"/>
    </row>
    <row r="8" spans="1:16" ht="15" customHeight="1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6" ht="15" customHeight="1" x14ac:dyDescent="0.2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6" ht="29.25" x14ac:dyDescent="0.25">
      <c r="A10" s="5"/>
      <c r="B10" s="30" t="s">
        <v>137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5"/>
    </row>
    <row r="11" spans="1:16" ht="15" customHeight="1" x14ac:dyDescent="0.25">
      <c r="A11" s="5"/>
      <c r="B11" s="31" t="s">
        <v>128</v>
      </c>
      <c r="C11" s="32" t="s">
        <v>132</v>
      </c>
      <c r="D11" s="32"/>
      <c r="E11" s="32"/>
      <c r="F11" s="32"/>
      <c r="G11" s="32" t="s">
        <v>133</v>
      </c>
      <c r="H11" s="32"/>
      <c r="I11" s="32"/>
      <c r="J11" s="32" t="s">
        <v>134</v>
      </c>
      <c r="K11" s="32"/>
      <c r="L11" s="32"/>
      <c r="M11" s="32" t="s">
        <v>11</v>
      </c>
      <c r="N11" s="32"/>
      <c r="O11" s="32"/>
    </row>
    <row r="12" spans="1:16" ht="78" customHeight="1" x14ac:dyDescent="0.25">
      <c r="A12" s="5"/>
      <c r="B12" s="31"/>
      <c r="C12" s="39" t="s">
        <v>127</v>
      </c>
      <c r="D12" s="33" t="s">
        <v>127</v>
      </c>
      <c r="E12" s="33" t="s">
        <v>126</v>
      </c>
      <c r="F12" s="33" t="s">
        <v>105</v>
      </c>
      <c r="G12" s="33" t="s">
        <v>127</v>
      </c>
      <c r="H12" s="33" t="s">
        <v>126</v>
      </c>
      <c r="I12" s="33" t="s">
        <v>105</v>
      </c>
      <c r="J12" s="33" t="s">
        <v>127</v>
      </c>
      <c r="K12" s="33" t="s">
        <v>126</v>
      </c>
      <c r="L12" s="33" t="s">
        <v>105</v>
      </c>
      <c r="M12" s="33" t="s">
        <v>127</v>
      </c>
      <c r="N12" s="33" t="s">
        <v>126</v>
      </c>
      <c r="O12" s="33" t="s">
        <v>105</v>
      </c>
    </row>
    <row r="13" spans="1:16" ht="19.5" x14ac:dyDescent="0.25">
      <c r="B13" s="41" t="s">
        <v>39</v>
      </c>
      <c r="C13" s="42"/>
      <c r="D13" s="42">
        <v>331</v>
      </c>
      <c r="E13" s="42">
        <v>0</v>
      </c>
      <c r="F13" s="42">
        <v>1328</v>
      </c>
      <c r="G13" s="42">
        <v>361</v>
      </c>
      <c r="H13" s="42">
        <v>0</v>
      </c>
      <c r="I13" s="42">
        <v>1881</v>
      </c>
      <c r="J13" s="42">
        <v>411</v>
      </c>
      <c r="K13" s="42">
        <v>0</v>
      </c>
      <c r="L13" s="42">
        <v>1708</v>
      </c>
      <c r="M13" s="42">
        <f>+C13+G13+J13</f>
        <v>772</v>
      </c>
      <c r="N13" s="42">
        <f>K13+H13+E13</f>
        <v>0</v>
      </c>
      <c r="O13" s="42">
        <f>F13+I13+L13</f>
        <v>4917</v>
      </c>
    </row>
    <row r="14" spans="1:16" ht="39" x14ac:dyDescent="0.25">
      <c r="A14" s="5"/>
      <c r="B14" s="41" t="s">
        <v>110</v>
      </c>
      <c r="C14" s="42"/>
      <c r="D14" s="42">
        <v>1452</v>
      </c>
      <c r="E14" s="42">
        <v>4</v>
      </c>
      <c r="F14" s="42">
        <v>6559</v>
      </c>
      <c r="G14" s="42">
        <v>1395</v>
      </c>
      <c r="H14" s="42">
        <v>1</v>
      </c>
      <c r="I14" s="42">
        <v>6645</v>
      </c>
      <c r="J14" s="42">
        <v>1155</v>
      </c>
      <c r="K14" s="42">
        <v>2</v>
      </c>
      <c r="L14" s="42">
        <v>6332</v>
      </c>
      <c r="M14" s="42">
        <f>+C14+G14+J14</f>
        <v>2550</v>
      </c>
      <c r="N14" s="42">
        <f>K14+H14+E14</f>
        <v>7</v>
      </c>
      <c r="O14" s="42">
        <f>F14+I14+L14</f>
        <v>19536</v>
      </c>
    </row>
    <row r="15" spans="1:16" ht="39" x14ac:dyDescent="0.25">
      <c r="B15" s="41" t="s">
        <v>108</v>
      </c>
      <c r="C15" s="42"/>
      <c r="D15" s="42">
        <v>3061</v>
      </c>
      <c r="E15" s="42">
        <v>0</v>
      </c>
      <c r="F15" s="42">
        <v>40500</v>
      </c>
      <c r="G15" s="42">
        <v>2747</v>
      </c>
      <c r="H15" s="42">
        <v>0</v>
      </c>
      <c r="I15" s="42">
        <v>41380</v>
      </c>
      <c r="J15" s="42">
        <v>3516</v>
      </c>
      <c r="K15" s="42">
        <v>27</v>
      </c>
      <c r="L15" s="42">
        <v>39082</v>
      </c>
      <c r="M15" s="42">
        <f>+C15+G15+J15</f>
        <v>6263</v>
      </c>
      <c r="N15" s="42">
        <f>K15+H15+E15</f>
        <v>27</v>
      </c>
      <c r="O15" s="42">
        <f>F15+I15+L15</f>
        <v>120962</v>
      </c>
      <c r="P15" s="5"/>
    </row>
    <row r="16" spans="1:16" ht="19.5" x14ac:dyDescent="0.25">
      <c r="A16" s="5"/>
      <c r="B16" s="41" t="s">
        <v>109</v>
      </c>
      <c r="C16" s="42"/>
      <c r="D16" s="42">
        <v>1005</v>
      </c>
      <c r="E16" s="42">
        <v>0</v>
      </c>
      <c r="F16" s="42">
        <v>6129</v>
      </c>
      <c r="G16" s="42">
        <v>1077</v>
      </c>
      <c r="H16" s="42">
        <v>0</v>
      </c>
      <c r="I16" s="42">
        <v>5978</v>
      </c>
      <c r="J16" s="42">
        <v>973</v>
      </c>
      <c r="K16" s="42">
        <v>0</v>
      </c>
      <c r="L16" s="42">
        <v>5296</v>
      </c>
      <c r="M16" s="42">
        <f>+C16+G16+J16</f>
        <v>2050</v>
      </c>
      <c r="N16" s="42">
        <f>K16+H16+E16</f>
        <v>0</v>
      </c>
      <c r="O16" s="42">
        <f>F16+I16+L16</f>
        <v>17403</v>
      </c>
      <c r="P16" s="5"/>
    </row>
    <row r="17" spans="2:16" ht="19.5" x14ac:dyDescent="0.4">
      <c r="B17" s="38" t="s">
        <v>107</v>
      </c>
      <c r="C17" s="38"/>
      <c r="D17" s="40">
        <f>SUM(D15:D16)</f>
        <v>4066</v>
      </c>
      <c r="E17" s="43">
        <f>SUM(E13:E16)</f>
        <v>4</v>
      </c>
      <c r="F17" s="25">
        <f>SUM(F13:F16)</f>
        <v>54516</v>
      </c>
      <c r="G17" s="25">
        <f>SUM(G15:G16)</f>
        <v>3824</v>
      </c>
      <c r="H17" s="43">
        <f>SUM(H13:H16)</f>
        <v>1</v>
      </c>
      <c r="I17" s="43">
        <f>SUM(I13:I16)</f>
        <v>55884</v>
      </c>
      <c r="J17" s="43">
        <f>SUM(J15:J16)</f>
        <v>4489</v>
      </c>
      <c r="K17" s="43">
        <f>SUM(K13:K16)</f>
        <v>29</v>
      </c>
      <c r="L17" s="25">
        <f>SUM(L13:L16)</f>
        <v>52418</v>
      </c>
      <c r="M17" s="25">
        <f>SUM(M15:M16)</f>
        <v>8313</v>
      </c>
      <c r="N17" s="25">
        <f>SUM(N13:N16)</f>
        <v>34</v>
      </c>
      <c r="O17" s="44">
        <f>SUM(O13:O16)</f>
        <v>162818</v>
      </c>
      <c r="P17" s="5"/>
    </row>
    <row r="18" spans="2:16" ht="1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6" ht="1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6" ht="15.7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6" ht="15.7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2:16" ht="15.7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2:16" ht="15.7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>
      <c r="M31" s="5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Y31nHanQoxzye6oCk0H3ohQEzO0G93GyxLlDyCidhiW7yblnmV1iIHnvajhAlPJ5s/C2tbVwXI8Z4YTRVNr/pw==" saltValue="okvCshV+zOAyMOAEilqdqg==" spinCount="100000" sheet="1" objects="1" scenarios="1"/>
  <mergeCells count="6">
    <mergeCell ref="B10:O10"/>
    <mergeCell ref="B11:B12"/>
    <mergeCell ref="C11:F11"/>
    <mergeCell ref="G11:I11"/>
    <mergeCell ref="J11:L11"/>
    <mergeCell ref="M11:O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6:O995"/>
  <sheetViews>
    <sheetView topLeftCell="A2" zoomScale="80" zoomScaleNormal="80" workbookViewId="0">
      <selection activeCell="B8" sqref="B8:N30"/>
    </sheetView>
  </sheetViews>
  <sheetFormatPr baseColWidth="10" defaultColWidth="14.42578125" defaultRowHeight="15" customHeight="1" x14ac:dyDescent="0.25"/>
  <cols>
    <col min="2" max="2" width="38.5703125" customWidth="1"/>
    <col min="3" max="3" width="13.7109375" customWidth="1"/>
    <col min="4" max="4" width="10.28515625" bestFit="1" customWidth="1"/>
    <col min="5" max="5" width="11.85546875" bestFit="1" customWidth="1"/>
    <col min="6" max="6" width="13.5703125" customWidth="1"/>
    <col min="7" max="7" width="10.140625" bestFit="1" customWidth="1"/>
    <col min="8" max="8" width="12" bestFit="1" customWidth="1"/>
    <col min="9" max="9" width="14.140625" customWidth="1"/>
    <col min="10" max="10" width="10.140625" bestFit="1" customWidth="1"/>
    <col min="11" max="11" width="11.7109375" bestFit="1" customWidth="1"/>
    <col min="12" max="12" width="13" customWidth="1"/>
    <col min="13" max="13" width="10.5703125" bestFit="1" customWidth="1"/>
    <col min="14" max="14" width="11.7109375" bestFit="1" customWidth="1"/>
    <col min="15" max="31" width="10.7109375" customWidth="1"/>
  </cols>
  <sheetData>
    <row r="6" spans="1:15" ht="15" customHeight="1" x14ac:dyDescent="0.25">
      <c r="B6" s="5"/>
      <c r="C6" s="5"/>
    </row>
    <row r="7" spans="1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9.25" x14ac:dyDescent="0.55000000000000004">
      <c r="A8" s="5"/>
      <c r="B8" s="45" t="s">
        <v>138</v>
      </c>
      <c r="C8" s="4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5"/>
    </row>
    <row r="9" spans="1:15" ht="15" customHeight="1" x14ac:dyDescent="0.25">
      <c r="B9" s="31" t="s">
        <v>128</v>
      </c>
      <c r="C9" s="46" t="s">
        <v>132</v>
      </c>
      <c r="D9" s="46"/>
      <c r="E9" s="46"/>
      <c r="F9" s="46" t="s">
        <v>133</v>
      </c>
      <c r="G9" s="46"/>
      <c r="H9" s="46"/>
      <c r="I9" s="46" t="s">
        <v>134</v>
      </c>
      <c r="J9" s="46"/>
      <c r="K9" s="46"/>
      <c r="L9" s="46" t="s">
        <v>11</v>
      </c>
      <c r="M9" s="46"/>
      <c r="N9" s="46"/>
      <c r="O9" s="5"/>
    </row>
    <row r="10" spans="1:15" ht="71.25" customHeight="1" x14ac:dyDescent="0.25">
      <c r="B10" s="31"/>
      <c r="C10" s="33" t="s">
        <v>127</v>
      </c>
      <c r="D10" s="33" t="s">
        <v>126</v>
      </c>
      <c r="E10" s="33" t="s">
        <v>105</v>
      </c>
      <c r="F10" s="33" t="s">
        <v>127</v>
      </c>
      <c r="G10" s="33" t="s">
        <v>126</v>
      </c>
      <c r="H10" s="33" t="s">
        <v>105</v>
      </c>
      <c r="I10" s="33" t="s">
        <v>127</v>
      </c>
      <c r="J10" s="33" t="s">
        <v>126</v>
      </c>
      <c r="K10" s="33" t="s">
        <v>105</v>
      </c>
      <c r="L10" s="33" t="s">
        <v>127</v>
      </c>
      <c r="M10" s="33" t="s">
        <v>126</v>
      </c>
      <c r="N10" s="33" t="s">
        <v>105</v>
      </c>
    </row>
    <row r="11" spans="1:15" ht="19.5" x14ac:dyDescent="0.25">
      <c r="B11" s="47" t="s">
        <v>12</v>
      </c>
      <c r="C11" s="35">
        <v>624</v>
      </c>
      <c r="D11" s="35">
        <v>10</v>
      </c>
      <c r="E11" s="35">
        <v>1692</v>
      </c>
      <c r="F11" s="35">
        <v>662</v>
      </c>
      <c r="G11" s="35">
        <v>11</v>
      </c>
      <c r="H11" s="35">
        <v>1439</v>
      </c>
      <c r="I11" s="35">
        <v>471</v>
      </c>
      <c r="J11" s="35">
        <v>6</v>
      </c>
      <c r="K11" s="35">
        <v>1029</v>
      </c>
      <c r="L11" s="35">
        <f t="shared" ref="L11:L29" si="0">+C11+F11+I11</f>
        <v>1757</v>
      </c>
      <c r="M11" s="35">
        <f t="shared" ref="M11:M29" si="1">D11+G11+J11</f>
        <v>27</v>
      </c>
      <c r="N11" s="35">
        <f t="shared" ref="N11:N29" si="2">E11+H11+K11</f>
        <v>4160</v>
      </c>
    </row>
    <row r="12" spans="1:15" ht="19.5" x14ac:dyDescent="0.25">
      <c r="B12" s="47" t="s">
        <v>13</v>
      </c>
      <c r="C12" s="35">
        <v>12</v>
      </c>
      <c r="D12" s="35">
        <v>0</v>
      </c>
      <c r="E12" s="35">
        <v>19</v>
      </c>
      <c r="F12" s="35">
        <v>41</v>
      </c>
      <c r="G12" s="35">
        <v>0</v>
      </c>
      <c r="H12" s="35">
        <v>82</v>
      </c>
      <c r="I12" s="35">
        <v>7</v>
      </c>
      <c r="J12" s="35">
        <v>0</v>
      </c>
      <c r="K12" s="35">
        <v>19</v>
      </c>
      <c r="L12" s="35">
        <f t="shared" si="0"/>
        <v>60</v>
      </c>
      <c r="M12" s="35">
        <f>D12+G12+J12</f>
        <v>0</v>
      </c>
      <c r="N12" s="35">
        <f t="shared" si="2"/>
        <v>120</v>
      </c>
    </row>
    <row r="13" spans="1:15" ht="19.5" x14ac:dyDescent="0.25">
      <c r="B13" s="47" t="s">
        <v>14</v>
      </c>
      <c r="C13" s="35">
        <v>5</v>
      </c>
      <c r="D13" s="35">
        <v>0</v>
      </c>
      <c r="E13" s="35">
        <v>14</v>
      </c>
      <c r="F13" s="35">
        <v>14</v>
      </c>
      <c r="G13" s="35">
        <v>0</v>
      </c>
      <c r="H13" s="35">
        <v>26</v>
      </c>
      <c r="I13" s="35">
        <v>10</v>
      </c>
      <c r="J13" s="35">
        <v>0</v>
      </c>
      <c r="K13" s="35">
        <v>23</v>
      </c>
      <c r="L13" s="35">
        <f t="shared" si="0"/>
        <v>29</v>
      </c>
      <c r="M13" s="35">
        <f t="shared" si="1"/>
        <v>0</v>
      </c>
      <c r="N13" s="35">
        <f t="shared" si="2"/>
        <v>63</v>
      </c>
    </row>
    <row r="14" spans="1:15" ht="19.5" x14ac:dyDescent="0.25">
      <c r="B14" s="47" t="s">
        <v>15</v>
      </c>
      <c r="C14" s="35">
        <v>592</v>
      </c>
      <c r="D14" s="35">
        <v>5</v>
      </c>
      <c r="E14" s="35">
        <v>2260</v>
      </c>
      <c r="F14" s="35">
        <v>652</v>
      </c>
      <c r="G14" s="35">
        <v>3</v>
      </c>
      <c r="H14" s="35">
        <v>2583</v>
      </c>
      <c r="I14" s="35">
        <v>533</v>
      </c>
      <c r="J14" s="35">
        <v>0</v>
      </c>
      <c r="K14" s="35">
        <v>2734</v>
      </c>
      <c r="L14" s="35">
        <f t="shared" si="0"/>
        <v>1777</v>
      </c>
      <c r="M14" s="35">
        <f t="shared" si="1"/>
        <v>8</v>
      </c>
      <c r="N14" s="35">
        <f t="shared" si="2"/>
        <v>7577</v>
      </c>
    </row>
    <row r="15" spans="1:15" ht="19.5" x14ac:dyDescent="0.25">
      <c r="B15" s="47" t="s">
        <v>16</v>
      </c>
      <c r="C15" s="35">
        <v>2616</v>
      </c>
      <c r="D15" s="35">
        <v>295</v>
      </c>
      <c r="E15" s="35">
        <v>5973</v>
      </c>
      <c r="F15" s="35">
        <v>3062</v>
      </c>
      <c r="G15" s="35">
        <v>279</v>
      </c>
      <c r="H15" s="35">
        <v>6559</v>
      </c>
      <c r="I15" s="35">
        <v>1978</v>
      </c>
      <c r="J15" s="35">
        <v>303</v>
      </c>
      <c r="K15" s="35">
        <v>4760</v>
      </c>
      <c r="L15" s="35">
        <f t="shared" si="0"/>
        <v>7656</v>
      </c>
      <c r="M15" s="35">
        <f t="shared" si="1"/>
        <v>877</v>
      </c>
      <c r="N15" s="35">
        <f t="shared" si="2"/>
        <v>17292</v>
      </c>
    </row>
    <row r="16" spans="1:15" ht="19.5" x14ac:dyDescent="0.25">
      <c r="B16" s="47" t="s">
        <v>17</v>
      </c>
      <c r="C16" s="35">
        <v>367</v>
      </c>
      <c r="D16" s="35">
        <v>1</v>
      </c>
      <c r="E16" s="35">
        <v>764</v>
      </c>
      <c r="F16" s="35">
        <v>316</v>
      </c>
      <c r="G16" s="35">
        <v>0</v>
      </c>
      <c r="H16" s="35">
        <v>658</v>
      </c>
      <c r="I16" s="35">
        <v>264</v>
      </c>
      <c r="J16" s="35">
        <v>2</v>
      </c>
      <c r="K16" s="35">
        <v>551</v>
      </c>
      <c r="L16" s="35">
        <f t="shared" si="0"/>
        <v>947</v>
      </c>
      <c r="M16" s="35">
        <f t="shared" si="1"/>
        <v>3</v>
      </c>
      <c r="N16" s="35">
        <f t="shared" si="2"/>
        <v>1973</v>
      </c>
    </row>
    <row r="17" spans="2:14" ht="19.5" x14ac:dyDescent="0.25">
      <c r="B17" s="47" t="s">
        <v>18</v>
      </c>
      <c r="C17" s="35">
        <v>26</v>
      </c>
      <c r="D17" s="35">
        <v>2</v>
      </c>
      <c r="E17" s="35">
        <v>42</v>
      </c>
      <c r="F17" s="35">
        <v>45</v>
      </c>
      <c r="G17" s="35">
        <v>2</v>
      </c>
      <c r="H17" s="35">
        <v>80</v>
      </c>
      <c r="I17" s="35">
        <v>18</v>
      </c>
      <c r="J17" s="35">
        <v>0</v>
      </c>
      <c r="K17" s="35">
        <v>37</v>
      </c>
      <c r="L17" s="35">
        <f t="shared" si="0"/>
        <v>89</v>
      </c>
      <c r="M17" s="35">
        <f t="shared" si="1"/>
        <v>4</v>
      </c>
      <c r="N17" s="35">
        <f t="shared" si="2"/>
        <v>159</v>
      </c>
    </row>
    <row r="18" spans="2:14" ht="19.5" x14ac:dyDescent="0.25">
      <c r="B18" s="47" t="s">
        <v>19</v>
      </c>
      <c r="C18" s="35">
        <v>48</v>
      </c>
      <c r="D18" s="35">
        <v>3</v>
      </c>
      <c r="E18" s="35">
        <v>54</v>
      </c>
      <c r="F18" s="35">
        <v>27</v>
      </c>
      <c r="G18" s="35">
        <v>1</v>
      </c>
      <c r="H18" s="35">
        <v>45</v>
      </c>
      <c r="I18" s="35">
        <v>14</v>
      </c>
      <c r="J18" s="35">
        <v>1</v>
      </c>
      <c r="K18" s="35">
        <v>26</v>
      </c>
      <c r="L18" s="35">
        <f t="shared" si="0"/>
        <v>89</v>
      </c>
      <c r="M18" s="35">
        <f t="shared" si="1"/>
        <v>5</v>
      </c>
      <c r="N18" s="35">
        <f t="shared" si="2"/>
        <v>125</v>
      </c>
    </row>
    <row r="19" spans="2:14" ht="19.5" x14ac:dyDescent="0.25">
      <c r="B19" s="47" t="s">
        <v>20</v>
      </c>
      <c r="C19" s="35">
        <v>26</v>
      </c>
      <c r="D19" s="35">
        <v>4</v>
      </c>
      <c r="E19" s="35">
        <v>40</v>
      </c>
      <c r="F19" s="35">
        <v>37</v>
      </c>
      <c r="G19" s="35">
        <v>7</v>
      </c>
      <c r="H19" s="35">
        <v>67</v>
      </c>
      <c r="I19" s="35">
        <v>19</v>
      </c>
      <c r="J19" s="35">
        <v>1</v>
      </c>
      <c r="K19" s="35">
        <v>43</v>
      </c>
      <c r="L19" s="35">
        <f t="shared" si="0"/>
        <v>82</v>
      </c>
      <c r="M19" s="35">
        <f t="shared" si="1"/>
        <v>12</v>
      </c>
      <c r="N19" s="35">
        <f t="shared" si="2"/>
        <v>150</v>
      </c>
    </row>
    <row r="20" spans="2:14" ht="19.5" x14ac:dyDescent="0.25">
      <c r="B20" s="47" t="s">
        <v>21</v>
      </c>
      <c r="C20" s="35">
        <v>2486</v>
      </c>
      <c r="D20" s="35">
        <v>247</v>
      </c>
      <c r="E20" s="35">
        <v>85658</v>
      </c>
      <c r="F20" s="35">
        <v>2628</v>
      </c>
      <c r="G20" s="35">
        <v>46</v>
      </c>
      <c r="H20" s="35">
        <v>90804</v>
      </c>
      <c r="I20" s="35">
        <v>2257</v>
      </c>
      <c r="J20" s="35">
        <v>98</v>
      </c>
      <c r="K20" s="35">
        <v>89965</v>
      </c>
      <c r="L20" s="35">
        <f t="shared" si="0"/>
        <v>7371</v>
      </c>
      <c r="M20" s="35">
        <f t="shared" si="1"/>
        <v>391</v>
      </c>
      <c r="N20" s="35">
        <f t="shared" si="2"/>
        <v>266427</v>
      </c>
    </row>
    <row r="21" spans="2:14" ht="15.75" customHeight="1" x14ac:dyDescent="0.25">
      <c r="B21" s="47" t="s">
        <v>22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f t="shared" si="0"/>
        <v>0</v>
      </c>
      <c r="M21" s="35">
        <f t="shared" si="1"/>
        <v>0</v>
      </c>
      <c r="N21" s="35">
        <f t="shared" si="2"/>
        <v>0</v>
      </c>
    </row>
    <row r="22" spans="2:14" ht="15.75" customHeight="1" x14ac:dyDescent="0.25">
      <c r="B22" s="47" t="s">
        <v>23</v>
      </c>
      <c r="C22" s="35">
        <v>503</v>
      </c>
      <c r="D22" s="35">
        <v>3</v>
      </c>
      <c r="E22" s="35">
        <v>13018</v>
      </c>
      <c r="F22" s="35">
        <v>489</v>
      </c>
      <c r="G22" s="35">
        <v>0</v>
      </c>
      <c r="H22" s="35">
        <v>12747</v>
      </c>
      <c r="I22" s="35">
        <v>514</v>
      </c>
      <c r="J22" s="35">
        <v>0</v>
      </c>
      <c r="K22" s="35">
        <v>13576</v>
      </c>
      <c r="L22" s="35">
        <f t="shared" si="0"/>
        <v>1506</v>
      </c>
      <c r="M22" s="35">
        <f t="shared" si="1"/>
        <v>3</v>
      </c>
      <c r="N22" s="35">
        <f t="shared" si="2"/>
        <v>39341</v>
      </c>
    </row>
    <row r="23" spans="2:14" ht="15.75" customHeight="1" x14ac:dyDescent="0.25">
      <c r="B23" s="47" t="s">
        <v>24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f t="shared" si="0"/>
        <v>0</v>
      </c>
      <c r="M23" s="35">
        <f t="shared" si="1"/>
        <v>0</v>
      </c>
      <c r="N23" s="35">
        <f t="shared" si="2"/>
        <v>0</v>
      </c>
    </row>
    <row r="24" spans="2:14" ht="15.75" customHeight="1" x14ac:dyDescent="0.25">
      <c r="B24" s="47" t="s">
        <v>25</v>
      </c>
      <c r="C24" s="35">
        <v>1521</v>
      </c>
      <c r="D24" s="35">
        <v>4</v>
      </c>
      <c r="E24" s="35">
        <v>6785</v>
      </c>
      <c r="F24" s="35">
        <v>1608</v>
      </c>
      <c r="G24" s="35">
        <v>5</v>
      </c>
      <c r="H24" s="35">
        <v>7358</v>
      </c>
      <c r="I24" s="35">
        <v>1408</v>
      </c>
      <c r="J24" s="35">
        <v>37</v>
      </c>
      <c r="K24" s="35">
        <v>6552</v>
      </c>
      <c r="L24" s="35">
        <f t="shared" si="0"/>
        <v>4537</v>
      </c>
      <c r="M24" s="35">
        <f t="shared" si="1"/>
        <v>46</v>
      </c>
      <c r="N24" s="35">
        <f t="shared" si="2"/>
        <v>20695</v>
      </c>
    </row>
    <row r="25" spans="2:14" ht="15.75" customHeight="1" x14ac:dyDescent="0.25">
      <c r="B25" s="47" t="s">
        <v>26</v>
      </c>
      <c r="C25" s="35">
        <v>743</v>
      </c>
      <c r="D25" s="35">
        <v>5</v>
      </c>
      <c r="E25" s="35">
        <v>3948</v>
      </c>
      <c r="F25" s="35">
        <v>494</v>
      </c>
      <c r="G25" s="35">
        <v>5</v>
      </c>
      <c r="H25" s="35">
        <v>3352</v>
      </c>
      <c r="I25" s="35">
        <v>861</v>
      </c>
      <c r="J25" s="35">
        <v>1</v>
      </c>
      <c r="K25" s="35">
        <v>3696</v>
      </c>
      <c r="L25" s="35">
        <f t="shared" si="0"/>
        <v>2098</v>
      </c>
      <c r="M25" s="35">
        <f t="shared" si="1"/>
        <v>11</v>
      </c>
      <c r="N25" s="35">
        <f t="shared" si="2"/>
        <v>10996</v>
      </c>
    </row>
    <row r="26" spans="2:14" ht="15.75" customHeight="1" x14ac:dyDescent="0.25">
      <c r="B26" s="47" t="s">
        <v>46</v>
      </c>
      <c r="C26" s="35">
        <v>3973</v>
      </c>
      <c r="D26" s="35">
        <v>262</v>
      </c>
      <c r="E26" s="35">
        <v>163621</v>
      </c>
      <c r="F26" s="35">
        <v>4198</v>
      </c>
      <c r="G26" s="35">
        <v>22</v>
      </c>
      <c r="H26" s="35">
        <v>164372</v>
      </c>
      <c r="I26" s="35">
        <v>3868</v>
      </c>
      <c r="J26" s="35">
        <v>175</v>
      </c>
      <c r="K26" s="35">
        <v>157742</v>
      </c>
      <c r="L26" s="35">
        <f t="shared" si="0"/>
        <v>12039</v>
      </c>
      <c r="M26" s="35">
        <f t="shared" si="1"/>
        <v>459</v>
      </c>
      <c r="N26" s="35">
        <f t="shared" si="2"/>
        <v>485735</v>
      </c>
    </row>
    <row r="27" spans="2:14" ht="15.75" customHeight="1" x14ac:dyDescent="0.25">
      <c r="B27" s="47" t="s">
        <v>47</v>
      </c>
      <c r="C27" s="35">
        <v>7920</v>
      </c>
      <c r="D27" s="35">
        <v>1071</v>
      </c>
      <c r="E27" s="35">
        <v>13592</v>
      </c>
      <c r="F27" s="35">
        <v>8418</v>
      </c>
      <c r="G27" s="35">
        <v>1488</v>
      </c>
      <c r="H27" s="35">
        <v>14649</v>
      </c>
      <c r="I27" s="35">
        <v>8364</v>
      </c>
      <c r="J27" s="35">
        <v>1898</v>
      </c>
      <c r="K27" s="35">
        <v>13411</v>
      </c>
      <c r="L27" s="35">
        <f t="shared" si="0"/>
        <v>24702</v>
      </c>
      <c r="M27" s="35">
        <f t="shared" si="1"/>
        <v>4457</v>
      </c>
      <c r="N27" s="35">
        <f>E27+H27+K27</f>
        <v>41652</v>
      </c>
    </row>
    <row r="28" spans="2:14" ht="39" x14ac:dyDescent="0.25">
      <c r="B28" s="48" t="s">
        <v>49</v>
      </c>
      <c r="C28" s="35">
        <v>602</v>
      </c>
      <c r="D28" s="35">
        <v>3</v>
      </c>
      <c r="E28" s="35">
        <v>648</v>
      </c>
      <c r="F28" s="35">
        <v>418</v>
      </c>
      <c r="G28" s="35">
        <v>6</v>
      </c>
      <c r="H28" s="35">
        <v>437</v>
      </c>
      <c r="I28" s="35">
        <v>191</v>
      </c>
      <c r="J28" s="35">
        <v>2</v>
      </c>
      <c r="K28" s="35">
        <v>195</v>
      </c>
      <c r="L28" s="35">
        <f t="shared" si="0"/>
        <v>1211</v>
      </c>
      <c r="M28" s="35">
        <f t="shared" si="1"/>
        <v>11</v>
      </c>
      <c r="N28" s="35">
        <f t="shared" si="2"/>
        <v>1280</v>
      </c>
    </row>
    <row r="29" spans="2:14" ht="15.75" customHeight="1" x14ac:dyDescent="0.25">
      <c r="B29" s="47" t="s">
        <v>27</v>
      </c>
      <c r="C29" s="35">
        <v>323</v>
      </c>
      <c r="D29" s="35">
        <v>15</v>
      </c>
      <c r="E29" s="35">
        <v>333</v>
      </c>
      <c r="F29" s="35">
        <v>329</v>
      </c>
      <c r="G29" s="35">
        <v>68</v>
      </c>
      <c r="H29" s="35">
        <v>334</v>
      </c>
      <c r="I29" s="35">
        <v>200</v>
      </c>
      <c r="J29" s="35">
        <v>44</v>
      </c>
      <c r="K29" s="35">
        <v>205</v>
      </c>
      <c r="L29" s="35">
        <f t="shared" si="0"/>
        <v>852</v>
      </c>
      <c r="M29" s="35">
        <f t="shared" si="1"/>
        <v>127</v>
      </c>
      <c r="N29" s="35">
        <f t="shared" si="2"/>
        <v>872</v>
      </c>
    </row>
    <row r="30" spans="2:14" ht="15.75" customHeight="1" x14ac:dyDescent="0.4">
      <c r="B30" s="38" t="s">
        <v>107</v>
      </c>
      <c r="C30" s="40">
        <f>SUM(C11:C29)</f>
        <v>22387</v>
      </c>
      <c r="D30" s="25">
        <f>SUM(D11:D29)</f>
        <v>1930</v>
      </c>
      <c r="E30" s="25">
        <f t="shared" ref="E30:K30" si="3">SUM(E11:E29)</f>
        <v>298461</v>
      </c>
      <c r="F30" s="25">
        <f>SUM(F11:F29)</f>
        <v>23438</v>
      </c>
      <c r="G30" s="25">
        <f>SUM(G11:G29)</f>
        <v>1943</v>
      </c>
      <c r="H30" s="25">
        <f t="shared" si="3"/>
        <v>305592</v>
      </c>
      <c r="I30" s="25">
        <f>SUM(I11:I29)</f>
        <v>20977</v>
      </c>
      <c r="J30" s="25">
        <f t="shared" si="3"/>
        <v>2568</v>
      </c>
      <c r="K30" s="25">
        <f t="shared" si="3"/>
        <v>294564</v>
      </c>
      <c r="L30" s="25">
        <f>SUM(L11:L29)</f>
        <v>66802</v>
      </c>
      <c r="M30" s="25">
        <f>SUM(M11:M29)</f>
        <v>6441</v>
      </c>
      <c r="N30" s="25">
        <f>SUM(N11:N29)</f>
        <v>898617</v>
      </c>
    </row>
    <row r="31" spans="2:14" ht="15.75" customHeight="1" x14ac:dyDescent="0.25">
      <c r="D31" s="5"/>
      <c r="E31" s="5"/>
      <c r="F31" s="5"/>
      <c r="G31" s="5"/>
      <c r="H31" s="5"/>
      <c r="I31" s="5"/>
      <c r="J31" s="5"/>
    </row>
    <row r="32" spans="2:14" ht="15.75" customHeight="1" x14ac:dyDescent="0.25"/>
    <row r="33" spans="9:9" ht="15.75" customHeight="1" x14ac:dyDescent="0.25"/>
    <row r="34" spans="9:9" ht="15.75" customHeight="1" x14ac:dyDescent="0.25">
      <c r="I34" s="5"/>
    </row>
    <row r="35" spans="9:9" ht="15.75" customHeight="1" x14ac:dyDescent="0.25"/>
    <row r="36" spans="9:9" ht="15.75" customHeight="1" x14ac:dyDescent="0.25"/>
    <row r="37" spans="9:9" ht="15.75" customHeight="1" x14ac:dyDescent="0.25"/>
    <row r="38" spans="9:9" ht="15.75" customHeight="1" x14ac:dyDescent="0.25"/>
    <row r="39" spans="9:9" ht="15.75" customHeight="1" x14ac:dyDescent="0.25"/>
    <row r="40" spans="9:9" ht="15.75" customHeight="1" x14ac:dyDescent="0.25"/>
    <row r="41" spans="9:9" ht="15.75" customHeight="1" x14ac:dyDescent="0.25"/>
    <row r="42" spans="9:9" ht="15.75" customHeight="1" x14ac:dyDescent="0.25"/>
    <row r="43" spans="9:9" ht="15.75" customHeight="1" x14ac:dyDescent="0.25"/>
    <row r="44" spans="9:9" ht="15.75" customHeight="1" x14ac:dyDescent="0.25"/>
    <row r="45" spans="9:9" ht="15.75" customHeight="1" x14ac:dyDescent="0.25"/>
    <row r="46" spans="9:9" ht="15.75" customHeight="1" x14ac:dyDescent="0.25"/>
    <row r="47" spans="9:9" ht="15.75" customHeight="1" x14ac:dyDescent="0.25"/>
    <row r="48" spans="9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mccVppyomt58is1KMzMM0W8gSmkj3PbHmsghUwN5O+P89dUOEZDskBkrDg12jXgHXAMzDAw0rD9pJx7Wl7/Ltg==" saltValue="WbuBtWgibMP0CH5y9qbeMg==" spinCount="100000" sheet="1" objects="1" scenarios="1"/>
  <sortState xmlns:xlrd2="http://schemas.microsoft.com/office/spreadsheetml/2017/richdata2" ref="B11:N29">
    <sortCondition ref="B11:B29"/>
  </sortState>
  <mergeCells count="6">
    <mergeCell ref="B8:N8"/>
    <mergeCell ref="B9:B10"/>
    <mergeCell ref="C9:E9"/>
    <mergeCell ref="I9:K9"/>
    <mergeCell ref="F9:H9"/>
    <mergeCell ref="L9:N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6:O995"/>
  <sheetViews>
    <sheetView zoomScale="80" zoomScaleNormal="80" workbookViewId="0">
      <selection activeCell="B9" sqref="B9:N15"/>
    </sheetView>
  </sheetViews>
  <sheetFormatPr baseColWidth="10" defaultColWidth="14.42578125" defaultRowHeight="15" customHeight="1" x14ac:dyDescent="0.25"/>
  <cols>
    <col min="2" max="2" width="29" customWidth="1"/>
    <col min="3" max="3" width="13.7109375" customWidth="1"/>
    <col min="4" max="4" width="10.140625" bestFit="1" customWidth="1"/>
    <col min="5" max="5" width="11.42578125" customWidth="1"/>
    <col min="6" max="6" width="13.28515625" customWidth="1"/>
    <col min="7" max="7" width="10.140625" bestFit="1" customWidth="1"/>
    <col min="8" max="8" width="11.5703125" customWidth="1"/>
    <col min="9" max="9" width="13.42578125" customWidth="1"/>
    <col min="10" max="10" width="10.140625" bestFit="1" customWidth="1"/>
    <col min="11" max="11" width="11.7109375" customWidth="1"/>
    <col min="12" max="12" width="13.5703125" customWidth="1"/>
    <col min="13" max="13" width="10.5703125" bestFit="1" customWidth="1"/>
    <col min="14" max="14" width="12" customWidth="1"/>
    <col min="15" max="31" width="10.7109375" customWidth="1"/>
  </cols>
  <sheetData>
    <row r="6" spans="2:15" ht="15" customHeight="1" x14ac:dyDescent="0.25">
      <c r="B6" s="5"/>
      <c r="C6" s="5"/>
    </row>
    <row r="7" spans="2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2:15" ht="15" customHeight="1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5" ht="29.25" x14ac:dyDescent="0.55000000000000004">
      <c r="B9" s="45" t="s">
        <v>139</v>
      </c>
      <c r="C9" s="4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5"/>
    </row>
    <row r="10" spans="2:15" ht="19.5" customHeight="1" x14ac:dyDescent="0.25">
      <c r="B10" s="31" t="s">
        <v>128</v>
      </c>
      <c r="C10" s="46" t="s">
        <v>132</v>
      </c>
      <c r="D10" s="46"/>
      <c r="E10" s="46"/>
      <c r="F10" s="46" t="s">
        <v>133</v>
      </c>
      <c r="G10" s="46"/>
      <c r="H10" s="46"/>
      <c r="I10" s="46" t="s">
        <v>134</v>
      </c>
      <c r="J10" s="46"/>
      <c r="K10" s="46"/>
      <c r="L10" s="46" t="s">
        <v>11</v>
      </c>
      <c r="M10" s="46"/>
      <c r="N10" s="46"/>
      <c r="O10" s="5"/>
    </row>
    <row r="11" spans="2:15" ht="78" x14ac:dyDescent="0.25">
      <c r="B11" s="49"/>
      <c r="C11" s="33" t="s">
        <v>127</v>
      </c>
      <c r="D11" s="33" t="s">
        <v>126</v>
      </c>
      <c r="E11" s="33" t="s">
        <v>105</v>
      </c>
      <c r="F11" s="33" t="s">
        <v>127</v>
      </c>
      <c r="G11" s="33" t="s">
        <v>126</v>
      </c>
      <c r="H11" s="33" t="s">
        <v>105</v>
      </c>
      <c r="I11" s="33" t="s">
        <v>127</v>
      </c>
      <c r="J11" s="33" t="s">
        <v>126</v>
      </c>
      <c r="K11" s="33" t="s">
        <v>105</v>
      </c>
      <c r="L11" s="33" t="s">
        <v>127</v>
      </c>
      <c r="M11" s="33" t="s">
        <v>126</v>
      </c>
      <c r="N11" s="33" t="s">
        <v>105</v>
      </c>
      <c r="O11" s="5"/>
    </row>
    <row r="12" spans="2:15" ht="39" x14ac:dyDescent="0.25">
      <c r="B12" s="48" t="s">
        <v>111</v>
      </c>
      <c r="C12" s="42">
        <v>6944</v>
      </c>
      <c r="D12" s="42">
        <v>6944</v>
      </c>
      <c r="E12" s="42">
        <v>6944</v>
      </c>
      <c r="F12" s="42">
        <v>6944</v>
      </c>
      <c r="G12" s="42">
        <v>6944</v>
      </c>
      <c r="H12" s="42">
        <v>6944</v>
      </c>
      <c r="I12" s="42">
        <v>6944</v>
      </c>
      <c r="J12" s="42">
        <v>6944</v>
      </c>
      <c r="K12" s="42">
        <v>6944</v>
      </c>
      <c r="L12" s="42">
        <f>SUM(C12+F12+I12)</f>
        <v>20832</v>
      </c>
      <c r="M12" s="42">
        <f>SUM(D12+G12+J12)</f>
        <v>20832</v>
      </c>
      <c r="N12" s="42">
        <f>E12+H12+K12</f>
        <v>20832</v>
      </c>
      <c r="O12" s="5"/>
    </row>
    <row r="13" spans="2:15" ht="58.5" x14ac:dyDescent="0.25">
      <c r="B13" s="48" t="s">
        <v>112</v>
      </c>
      <c r="C13" s="42">
        <v>6621</v>
      </c>
      <c r="D13" s="42">
        <v>66</v>
      </c>
      <c r="E13" s="42">
        <v>6621</v>
      </c>
      <c r="F13" s="42">
        <v>6620</v>
      </c>
      <c r="G13" s="42">
        <v>18</v>
      </c>
      <c r="H13" s="42">
        <v>6620</v>
      </c>
      <c r="I13" s="42">
        <v>6621</v>
      </c>
      <c r="J13" s="42">
        <v>0</v>
      </c>
      <c r="K13" s="42">
        <v>6621</v>
      </c>
      <c r="L13" s="42">
        <f>SUM(C13+F13+I13)</f>
        <v>19862</v>
      </c>
      <c r="M13" s="42">
        <f>J13+G13+D13</f>
        <v>84</v>
      </c>
      <c r="N13" s="42">
        <f>E13+H13+K13</f>
        <v>19862</v>
      </c>
      <c r="O13" s="5"/>
    </row>
    <row r="14" spans="2:15" ht="19.5" x14ac:dyDescent="0.25">
      <c r="B14" s="47" t="s">
        <v>38</v>
      </c>
      <c r="C14" s="42">
        <v>7300</v>
      </c>
      <c r="D14" s="42">
        <v>548</v>
      </c>
      <c r="E14" s="42">
        <v>7592</v>
      </c>
      <c r="F14" s="42">
        <v>2832</v>
      </c>
      <c r="G14" s="42">
        <v>0</v>
      </c>
      <c r="H14" s="42">
        <v>2872</v>
      </c>
      <c r="I14" s="42">
        <v>6672</v>
      </c>
      <c r="J14" s="42">
        <v>1009</v>
      </c>
      <c r="K14" s="42">
        <v>6809</v>
      </c>
      <c r="L14" s="42">
        <f t="shared" ref="L14" si="0">SUM(C14+F14+I14)</f>
        <v>16804</v>
      </c>
      <c r="M14" s="42">
        <f>D14+G14+J14</f>
        <v>1557</v>
      </c>
      <c r="N14" s="42">
        <f>E14+H14+K14</f>
        <v>17273</v>
      </c>
      <c r="O14" s="5"/>
    </row>
    <row r="15" spans="2:15" ht="19.5" x14ac:dyDescent="0.4">
      <c r="B15" s="38" t="s">
        <v>107</v>
      </c>
      <c r="C15" s="40">
        <f t="shared" ref="C15:I15" si="1">SUM(C12:C14)</f>
        <v>20865</v>
      </c>
      <c r="D15" s="43">
        <f>SUM(D12:D14)</f>
        <v>7558</v>
      </c>
      <c r="E15" s="43">
        <f t="shared" si="1"/>
        <v>21157</v>
      </c>
      <c r="F15" s="43">
        <f t="shared" si="1"/>
        <v>16396</v>
      </c>
      <c r="G15" s="43">
        <f t="shared" si="1"/>
        <v>6962</v>
      </c>
      <c r="H15" s="43">
        <f t="shared" si="1"/>
        <v>16436</v>
      </c>
      <c r="I15" s="43">
        <f t="shared" si="1"/>
        <v>20237</v>
      </c>
      <c r="J15" s="43">
        <f t="shared" ref="J15:K15" si="2">SUM(J12:J14)</f>
        <v>7953</v>
      </c>
      <c r="K15" s="43">
        <f t="shared" si="2"/>
        <v>20374</v>
      </c>
      <c r="L15" s="43">
        <f>SUM(L12:L14)</f>
        <v>57498</v>
      </c>
      <c r="M15" s="44">
        <f>SUM(M12:M14)</f>
        <v>22473</v>
      </c>
      <c r="N15" s="44">
        <f>SUM(N12:N14)</f>
        <v>57967</v>
      </c>
      <c r="O15" s="5"/>
    </row>
    <row r="16" spans="2:15" ht="15" customHeight="1" x14ac:dyDescent="0.25">
      <c r="N16" s="5"/>
      <c r="O16" s="5"/>
    </row>
    <row r="17" spans="5:15" ht="15" customHeight="1" x14ac:dyDescent="0.25">
      <c r="N17" s="5"/>
      <c r="O17" s="5"/>
    </row>
    <row r="18" spans="5:15" ht="15.75" customHeight="1" x14ac:dyDescent="0.25">
      <c r="N18" s="5"/>
    </row>
    <row r="19" spans="5:15" ht="15.75" customHeight="1" x14ac:dyDescent="0.25"/>
    <row r="20" spans="5:15" ht="15.75" customHeight="1" x14ac:dyDescent="0.25"/>
    <row r="21" spans="5:15" ht="15.75" customHeight="1" x14ac:dyDescent="0.25"/>
    <row r="22" spans="5:15" ht="15.75" customHeight="1" x14ac:dyDescent="0.25"/>
    <row r="23" spans="5:15" ht="15.75" customHeight="1" x14ac:dyDescent="0.25">
      <c r="F23" s="5"/>
    </row>
    <row r="24" spans="5:15" ht="15.75" customHeight="1" x14ac:dyDescent="0.25">
      <c r="E24" s="9"/>
      <c r="F24" s="9"/>
    </row>
    <row r="25" spans="5:15" ht="15.75" customHeight="1" x14ac:dyDescent="0.25"/>
    <row r="26" spans="5:15" ht="15.75" customHeight="1" x14ac:dyDescent="0.25"/>
    <row r="27" spans="5:15" ht="15.75" customHeight="1" x14ac:dyDescent="0.25"/>
    <row r="28" spans="5:15" ht="15.75" customHeight="1" x14ac:dyDescent="0.25"/>
    <row r="29" spans="5:15" ht="15.75" customHeight="1" x14ac:dyDescent="0.25"/>
    <row r="30" spans="5:15" ht="15.75" customHeight="1" x14ac:dyDescent="0.25"/>
    <row r="31" spans="5:15" ht="15.75" customHeight="1" x14ac:dyDescent="0.25"/>
    <row r="32" spans="5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DhOGE2pSaEClVh8BaU/kKuOOhWqcwfbx6Qbl+fZ5HgFICDgRoDpIF495J+PiBkX69KmVpD3NRS5manovBYw/0Q==" saltValue="6MEZ/x25I5aDYrfAZ+gW8A==" spinCount="100000" sheet="1" objects="1" scenarios="1"/>
  <mergeCells count="6">
    <mergeCell ref="B9:N9"/>
    <mergeCell ref="B10:B11"/>
    <mergeCell ref="L10:N10"/>
    <mergeCell ref="C10:E10"/>
    <mergeCell ref="F10:H10"/>
    <mergeCell ref="I10:K1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B5:O1000"/>
  <sheetViews>
    <sheetView topLeftCell="A5" zoomScale="80" zoomScaleNormal="80" workbookViewId="0">
      <selection activeCell="B7" sqref="B7:N16"/>
    </sheetView>
  </sheetViews>
  <sheetFormatPr baseColWidth="10" defaultColWidth="14.42578125" defaultRowHeight="15" customHeight="1" x14ac:dyDescent="0.25"/>
  <cols>
    <col min="1" max="1" width="10.7109375" customWidth="1"/>
    <col min="2" max="2" width="35.28515625" customWidth="1"/>
    <col min="3" max="3" width="13.140625" customWidth="1"/>
    <col min="4" max="4" width="10.140625" bestFit="1" customWidth="1"/>
    <col min="5" max="5" width="11.42578125" customWidth="1"/>
    <col min="6" max="6" width="13.140625" customWidth="1"/>
    <col min="7" max="7" width="10.140625" bestFit="1" customWidth="1"/>
    <col min="8" max="8" width="11.5703125" bestFit="1" customWidth="1"/>
    <col min="9" max="9" width="13.5703125" customWidth="1"/>
    <col min="10" max="10" width="10.140625" bestFit="1" customWidth="1"/>
    <col min="11" max="11" width="11.42578125" customWidth="1"/>
    <col min="12" max="12" width="13.42578125" customWidth="1"/>
    <col min="13" max="13" width="10.140625" bestFit="1" customWidth="1"/>
    <col min="14" max="14" width="11.5703125" customWidth="1"/>
    <col min="15" max="30" width="10.7109375" customWidth="1"/>
  </cols>
  <sheetData>
    <row r="5" spans="2:15" ht="15" customHeight="1" x14ac:dyDescent="0.25">
      <c r="G5" s="5"/>
    </row>
    <row r="7" spans="2:15" ht="29.25" x14ac:dyDescent="0.55000000000000004">
      <c r="B7" s="45" t="s">
        <v>140</v>
      </c>
      <c r="C7" s="4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5"/>
    </row>
    <row r="8" spans="2:15" ht="15" customHeight="1" x14ac:dyDescent="0.25">
      <c r="B8" s="31" t="s">
        <v>128</v>
      </c>
      <c r="C8" s="46" t="s">
        <v>132</v>
      </c>
      <c r="D8" s="46"/>
      <c r="E8" s="46"/>
      <c r="F8" s="46" t="s">
        <v>133</v>
      </c>
      <c r="G8" s="46"/>
      <c r="H8" s="46"/>
      <c r="I8" s="46" t="s">
        <v>134</v>
      </c>
      <c r="J8" s="46"/>
      <c r="K8" s="46"/>
      <c r="L8" s="46" t="s">
        <v>11</v>
      </c>
      <c r="M8" s="46"/>
      <c r="N8" s="46"/>
    </row>
    <row r="9" spans="2:15" ht="97.5" x14ac:dyDescent="0.25">
      <c r="B9" s="49"/>
      <c r="C9" s="33" t="s">
        <v>127</v>
      </c>
      <c r="D9" s="33" t="s">
        <v>126</v>
      </c>
      <c r="E9" s="33" t="s">
        <v>105</v>
      </c>
      <c r="F9" s="33" t="s">
        <v>127</v>
      </c>
      <c r="G9" s="33" t="s">
        <v>126</v>
      </c>
      <c r="H9" s="33" t="s">
        <v>105</v>
      </c>
      <c r="I9" s="33" t="s">
        <v>127</v>
      </c>
      <c r="J9" s="33" t="s">
        <v>126</v>
      </c>
      <c r="K9" s="33" t="s">
        <v>105</v>
      </c>
      <c r="L9" s="33" t="s">
        <v>127</v>
      </c>
      <c r="M9" s="33" t="s">
        <v>126</v>
      </c>
      <c r="N9" s="33" t="s">
        <v>105</v>
      </c>
    </row>
    <row r="10" spans="2:15" ht="19.5" x14ac:dyDescent="0.25">
      <c r="B10" s="47" t="s">
        <v>32</v>
      </c>
      <c r="C10" s="42">
        <v>9</v>
      </c>
      <c r="D10" s="42">
        <v>2</v>
      </c>
      <c r="E10" s="42">
        <v>10</v>
      </c>
      <c r="F10" s="42">
        <v>6</v>
      </c>
      <c r="G10" s="42">
        <v>0</v>
      </c>
      <c r="H10" s="42">
        <v>6</v>
      </c>
      <c r="I10" s="42">
        <v>4</v>
      </c>
      <c r="J10" s="42">
        <v>0</v>
      </c>
      <c r="K10" s="42">
        <v>5</v>
      </c>
      <c r="L10" s="37">
        <f>I10+F10+C10</f>
        <v>19</v>
      </c>
      <c r="M10" s="37">
        <f>J10+G10+D10</f>
        <v>2</v>
      </c>
      <c r="N10" s="42">
        <f>E10+H10+K10</f>
        <v>21</v>
      </c>
    </row>
    <row r="11" spans="2:15" ht="19.5" x14ac:dyDescent="0.25">
      <c r="B11" s="47" t="s">
        <v>33</v>
      </c>
      <c r="C11" s="42">
        <v>332</v>
      </c>
      <c r="D11" s="42">
        <v>139</v>
      </c>
      <c r="E11" s="42">
        <v>352</v>
      </c>
      <c r="F11" s="42">
        <v>548</v>
      </c>
      <c r="G11" s="42">
        <v>241</v>
      </c>
      <c r="H11" s="42">
        <v>576</v>
      </c>
      <c r="I11" s="42">
        <v>311</v>
      </c>
      <c r="J11" s="42">
        <v>77</v>
      </c>
      <c r="K11" s="42">
        <v>320</v>
      </c>
      <c r="L11" s="37">
        <f>I11+F11+C11</f>
        <v>1191</v>
      </c>
      <c r="M11" s="37">
        <f>J11+G11+D11</f>
        <v>457</v>
      </c>
      <c r="N11" s="42">
        <f>E11+H11+K11</f>
        <v>1248</v>
      </c>
    </row>
    <row r="12" spans="2:15" ht="19.5" x14ac:dyDescent="0.25">
      <c r="B12" s="47" t="s">
        <v>34</v>
      </c>
      <c r="C12" s="42">
        <v>3</v>
      </c>
      <c r="D12" s="42">
        <v>0</v>
      </c>
      <c r="E12" s="42">
        <v>3</v>
      </c>
      <c r="F12" s="42">
        <v>5</v>
      </c>
      <c r="G12" s="42">
        <v>0</v>
      </c>
      <c r="H12" s="42">
        <v>6</v>
      </c>
      <c r="I12" s="42">
        <v>4</v>
      </c>
      <c r="J12" s="42">
        <v>0</v>
      </c>
      <c r="K12" s="42">
        <v>6</v>
      </c>
      <c r="L12" s="37">
        <f>I12+F12+C12</f>
        <v>12</v>
      </c>
      <c r="M12" s="37">
        <f t="shared" ref="M12:M15" si="0">J12+G12+D12</f>
        <v>0</v>
      </c>
      <c r="N12" s="42">
        <f t="shared" ref="N12:N15" si="1">E12+H12+K12</f>
        <v>15</v>
      </c>
    </row>
    <row r="13" spans="2:15" ht="19.5" x14ac:dyDescent="0.25">
      <c r="B13" s="47" t="s">
        <v>35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7">
        <f t="shared" ref="L13:L15" si="2">I13+F13+C13</f>
        <v>0</v>
      </c>
      <c r="M13" s="37">
        <f t="shared" si="0"/>
        <v>0</v>
      </c>
      <c r="N13" s="42">
        <f t="shared" si="1"/>
        <v>0</v>
      </c>
    </row>
    <row r="14" spans="2:15" ht="19.5" x14ac:dyDescent="0.25">
      <c r="B14" s="47" t="s">
        <v>36</v>
      </c>
      <c r="C14" s="42">
        <v>30</v>
      </c>
      <c r="D14" s="42">
        <v>2</v>
      </c>
      <c r="E14" s="42">
        <v>36</v>
      </c>
      <c r="F14" s="42">
        <v>26</v>
      </c>
      <c r="G14" s="42">
        <v>2</v>
      </c>
      <c r="H14" s="42">
        <v>30</v>
      </c>
      <c r="I14" s="42">
        <v>19</v>
      </c>
      <c r="J14" s="42">
        <v>2</v>
      </c>
      <c r="K14" s="42">
        <v>23</v>
      </c>
      <c r="L14" s="37">
        <f t="shared" si="2"/>
        <v>75</v>
      </c>
      <c r="M14" s="37">
        <f t="shared" si="0"/>
        <v>6</v>
      </c>
      <c r="N14" s="42">
        <f t="shared" si="1"/>
        <v>89</v>
      </c>
    </row>
    <row r="15" spans="2:15" ht="39" x14ac:dyDescent="0.25">
      <c r="B15" s="48" t="s">
        <v>37</v>
      </c>
      <c r="C15" s="42">
        <v>4762</v>
      </c>
      <c r="D15" s="42">
        <v>2</v>
      </c>
      <c r="E15" s="42">
        <v>9766</v>
      </c>
      <c r="F15" s="42">
        <v>4694</v>
      </c>
      <c r="G15" s="42">
        <v>0</v>
      </c>
      <c r="H15" s="42">
        <v>9402</v>
      </c>
      <c r="I15" s="42">
        <v>3245</v>
      </c>
      <c r="J15" s="42">
        <v>3</v>
      </c>
      <c r="K15" s="42">
        <v>6630</v>
      </c>
      <c r="L15" s="37">
        <f t="shared" si="2"/>
        <v>12701</v>
      </c>
      <c r="M15" s="37">
        <f t="shared" si="0"/>
        <v>5</v>
      </c>
      <c r="N15" s="42">
        <f t="shared" si="1"/>
        <v>25798</v>
      </c>
    </row>
    <row r="16" spans="2:15" ht="19.5" x14ac:dyDescent="0.4">
      <c r="B16" s="38" t="s">
        <v>107</v>
      </c>
      <c r="C16" s="40">
        <f>SUM(C10:C15)</f>
        <v>5136</v>
      </c>
      <c r="D16" s="43">
        <f>SUM(D10:D15)</f>
        <v>145</v>
      </c>
      <c r="E16" s="43">
        <f t="shared" ref="E16:K16" si="3">SUM(E10:E15)</f>
        <v>10167</v>
      </c>
      <c r="F16" s="43">
        <f>SUM(F10:F15)</f>
        <v>5279</v>
      </c>
      <c r="G16" s="43">
        <f t="shared" si="3"/>
        <v>243</v>
      </c>
      <c r="H16" s="43">
        <f t="shared" si="3"/>
        <v>10020</v>
      </c>
      <c r="I16" s="43">
        <f>SUM(I10:I15)</f>
        <v>3583</v>
      </c>
      <c r="J16" s="43">
        <f t="shared" si="3"/>
        <v>82</v>
      </c>
      <c r="K16" s="43">
        <f t="shared" si="3"/>
        <v>6984</v>
      </c>
      <c r="L16" s="44">
        <f>SUM(L10:L15)</f>
        <v>13998</v>
      </c>
      <c r="M16" s="44">
        <f>SUM(M10:M15)</f>
        <v>470</v>
      </c>
      <c r="N16" s="44">
        <f>SUM(N10:N15)</f>
        <v>27171</v>
      </c>
    </row>
    <row r="17" spans="2:14" ht="1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21" spans="2:14" ht="15.75" customHeight="1" x14ac:dyDescent="0.25"/>
    <row r="22" spans="2:14" ht="15.75" customHeight="1" x14ac:dyDescent="0.25"/>
    <row r="23" spans="2:14" ht="15.75" customHeight="1" x14ac:dyDescent="0.25"/>
    <row r="24" spans="2:14" ht="15.75" customHeight="1" x14ac:dyDescent="0.25"/>
    <row r="25" spans="2:14" ht="15.75" customHeight="1" x14ac:dyDescent="0.25"/>
    <row r="26" spans="2:14" ht="15.75" customHeight="1" x14ac:dyDescent="0.25"/>
    <row r="27" spans="2:14" ht="15.75" customHeight="1" x14ac:dyDescent="0.25"/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v8yBwucltVAlk8AwrrVX6I7ByEd8SKMtnP0nHNG5UthJt9gKTxGQftsd5/ysSbIX98G8toPCM8chCN5O7dHg4g==" saltValue="XovwtyrzdKhj8JK3xfjiBQ==" spinCount="100000" sheet="1" objects="1" scenarios="1"/>
  <mergeCells count="6">
    <mergeCell ref="B7:N7"/>
    <mergeCell ref="B8:B9"/>
    <mergeCell ref="C8:E8"/>
    <mergeCell ref="F8:H8"/>
    <mergeCell ref="I8:K8"/>
    <mergeCell ref="L8:N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5:P1000"/>
  <sheetViews>
    <sheetView zoomScale="80" zoomScaleNormal="80" workbookViewId="0">
      <selection activeCell="C5" sqref="C5:O13"/>
    </sheetView>
  </sheetViews>
  <sheetFormatPr baseColWidth="10" defaultColWidth="14.42578125" defaultRowHeight="15" customHeight="1" x14ac:dyDescent="0.25"/>
  <cols>
    <col min="3" max="3" width="32.140625" customWidth="1"/>
    <col min="4" max="4" width="13.85546875" customWidth="1"/>
    <col min="5" max="5" width="10.140625" bestFit="1" customWidth="1"/>
    <col min="6" max="6" width="11.42578125" customWidth="1"/>
    <col min="7" max="7" width="14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2.140625" customWidth="1"/>
    <col min="13" max="13" width="13.42578125" customWidth="1"/>
    <col min="14" max="14" width="10.140625" bestFit="1" customWidth="1"/>
    <col min="15" max="15" width="11.5703125" customWidth="1"/>
    <col min="16" max="32" width="10.7109375" customWidth="1"/>
  </cols>
  <sheetData>
    <row r="5" spans="2:16" ht="29.25" x14ac:dyDescent="0.25">
      <c r="B5" s="5"/>
      <c r="C5" s="30" t="s">
        <v>141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5"/>
    </row>
    <row r="6" spans="2:16" ht="15" customHeight="1" x14ac:dyDescent="0.25">
      <c r="B6" s="5"/>
      <c r="C6" s="31" t="s">
        <v>128</v>
      </c>
      <c r="D6" s="32" t="s">
        <v>132</v>
      </c>
      <c r="E6" s="32"/>
      <c r="F6" s="32"/>
      <c r="G6" s="32" t="s">
        <v>133</v>
      </c>
      <c r="H6" s="32"/>
      <c r="I6" s="32"/>
      <c r="J6" s="32" t="s">
        <v>134</v>
      </c>
      <c r="K6" s="32"/>
      <c r="L6" s="32"/>
      <c r="M6" s="32" t="s">
        <v>11</v>
      </c>
      <c r="N6" s="32"/>
      <c r="O6" s="32"/>
      <c r="P6" s="5"/>
    </row>
    <row r="7" spans="2:16" ht="78" x14ac:dyDescent="0.25">
      <c r="B7" s="5"/>
      <c r="C7" s="49"/>
      <c r="D7" s="33" t="s">
        <v>127</v>
      </c>
      <c r="E7" s="33" t="s">
        <v>126</v>
      </c>
      <c r="F7" s="33" t="s">
        <v>105</v>
      </c>
      <c r="G7" s="33" t="s">
        <v>127</v>
      </c>
      <c r="H7" s="33" t="s">
        <v>126</v>
      </c>
      <c r="I7" s="33" t="s">
        <v>105</v>
      </c>
      <c r="J7" s="33" t="s">
        <v>127</v>
      </c>
      <c r="K7" s="33" t="s">
        <v>126</v>
      </c>
      <c r="L7" s="33" t="s">
        <v>105</v>
      </c>
      <c r="M7" s="33" t="s">
        <v>127</v>
      </c>
      <c r="N7" s="33" t="s">
        <v>126</v>
      </c>
      <c r="O7" s="33" t="s">
        <v>105</v>
      </c>
    </row>
    <row r="8" spans="2:16" ht="58.5" x14ac:dyDescent="0.25">
      <c r="C8" s="48" t="s">
        <v>45</v>
      </c>
      <c r="D8" s="42">
        <v>2535</v>
      </c>
      <c r="E8" s="42">
        <v>289</v>
      </c>
      <c r="F8" s="42">
        <v>2579</v>
      </c>
      <c r="G8" s="42">
        <v>2920</v>
      </c>
      <c r="H8" s="42">
        <v>60</v>
      </c>
      <c r="I8" s="42">
        <v>2967</v>
      </c>
      <c r="J8" s="42">
        <v>1853</v>
      </c>
      <c r="K8" s="42">
        <v>252</v>
      </c>
      <c r="L8" s="42">
        <v>1875</v>
      </c>
      <c r="M8" s="42">
        <f>J8+G8+D8</f>
        <v>7308</v>
      </c>
      <c r="N8" s="42">
        <f>K8+H8+E8</f>
        <v>601</v>
      </c>
      <c r="O8" s="42">
        <f>F8+I8+L8</f>
        <v>7421</v>
      </c>
      <c r="P8" s="5"/>
    </row>
    <row r="9" spans="2:16" ht="19.5" x14ac:dyDescent="0.25">
      <c r="C9" s="48" t="s">
        <v>40</v>
      </c>
      <c r="D9" s="42">
        <v>7536</v>
      </c>
      <c r="E9" s="42">
        <v>1359</v>
      </c>
      <c r="F9" s="42">
        <v>9907</v>
      </c>
      <c r="G9" s="42">
        <v>9661</v>
      </c>
      <c r="H9" s="42">
        <v>1994</v>
      </c>
      <c r="I9" s="42">
        <v>12523</v>
      </c>
      <c r="J9" s="42">
        <v>8687</v>
      </c>
      <c r="K9" s="42">
        <v>1374</v>
      </c>
      <c r="L9" s="42">
        <v>11187</v>
      </c>
      <c r="M9" s="42">
        <f t="shared" ref="M9:M12" si="0">J9+G9+D9</f>
        <v>25884</v>
      </c>
      <c r="N9" s="42">
        <f>K9+H9+E9</f>
        <v>4727</v>
      </c>
      <c r="O9" s="42">
        <f>F9+I9+L9</f>
        <v>33617</v>
      </c>
    </row>
    <row r="10" spans="2:16" ht="19.5" x14ac:dyDescent="0.25">
      <c r="C10" s="48" t="s">
        <v>41</v>
      </c>
      <c r="D10" s="42">
        <v>8534</v>
      </c>
      <c r="E10" s="42">
        <v>3458</v>
      </c>
      <c r="F10" s="42">
        <v>8534</v>
      </c>
      <c r="G10" s="42">
        <v>6763</v>
      </c>
      <c r="H10" s="42">
        <v>3088</v>
      </c>
      <c r="I10" s="42">
        <v>6763</v>
      </c>
      <c r="J10" s="42">
        <v>4951</v>
      </c>
      <c r="K10" s="42">
        <v>2783</v>
      </c>
      <c r="L10" s="42">
        <v>4951</v>
      </c>
      <c r="M10" s="42">
        <f t="shared" si="0"/>
        <v>20248</v>
      </c>
      <c r="N10" s="42">
        <f>K10+H10+E10</f>
        <v>9329</v>
      </c>
      <c r="O10" s="42">
        <f>F10+I10+L10</f>
        <v>20248</v>
      </c>
    </row>
    <row r="11" spans="2:16" ht="39" x14ac:dyDescent="0.25">
      <c r="C11" s="48" t="s">
        <v>42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f>J11+G11+D11</f>
        <v>0</v>
      </c>
      <c r="N11" s="42">
        <f>K11+H11+E11</f>
        <v>0</v>
      </c>
      <c r="O11" s="42">
        <f>F11+I11+L11</f>
        <v>0</v>
      </c>
    </row>
    <row r="12" spans="2:16" ht="58.5" x14ac:dyDescent="0.25">
      <c r="C12" s="48" t="s">
        <v>43</v>
      </c>
      <c r="D12" s="42">
        <v>259</v>
      </c>
      <c r="E12" s="42">
        <v>0</v>
      </c>
      <c r="F12" s="42">
        <v>259</v>
      </c>
      <c r="G12" s="42">
        <v>259</v>
      </c>
      <c r="H12" s="42">
        <v>0</v>
      </c>
      <c r="I12" s="42">
        <v>259</v>
      </c>
      <c r="J12" s="42">
        <v>259</v>
      </c>
      <c r="K12" s="42">
        <v>0</v>
      </c>
      <c r="L12" s="42">
        <v>259</v>
      </c>
      <c r="M12" s="42">
        <f t="shared" si="0"/>
        <v>777</v>
      </c>
      <c r="N12" s="42">
        <f>K12+H12+E12</f>
        <v>0</v>
      </c>
      <c r="O12" s="42">
        <f>F12+I12+L12</f>
        <v>777</v>
      </c>
    </row>
    <row r="13" spans="2:16" ht="19.5" x14ac:dyDescent="0.4">
      <c r="C13" s="38" t="s">
        <v>107</v>
      </c>
      <c r="D13" s="43">
        <f t="shared" ref="D13:O13" si="1">SUM(D8:D12)</f>
        <v>18864</v>
      </c>
      <c r="E13" s="43">
        <f t="shared" si="1"/>
        <v>5106</v>
      </c>
      <c r="F13" s="43">
        <f t="shared" si="1"/>
        <v>21279</v>
      </c>
      <c r="G13" s="43">
        <f t="shared" si="1"/>
        <v>19603</v>
      </c>
      <c r="H13" s="43">
        <f t="shared" si="1"/>
        <v>5142</v>
      </c>
      <c r="I13" s="43">
        <f t="shared" si="1"/>
        <v>22512</v>
      </c>
      <c r="J13" s="43">
        <f t="shared" si="1"/>
        <v>15750</v>
      </c>
      <c r="K13" s="43">
        <f t="shared" si="1"/>
        <v>4409</v>
      </c>
      <c r="L13" s="43">
        <f t="shared" si="1"/>
        <v>18272</v>
      </c>
      <c r="M13" s="44">
        <f t="shared" si="1"/>
        <v>54217</v>
      </c>
      <c r="N13" s="44">
        <f t="shared" si="1"/>
        <v>14657</v>
      </c>
      <c r="O13" s="44">
        <f t="shared" si="1"/>
        <v>62063</v>
      </c>
    </row>
    <row r="14" spans="2:16" ht="15" customHeight="1" x14ac:dyDescent="0.25">
      <c r="K14" s="5"/>
      <c r="L14" s="5"/>
      <c r="M14" s="5"/>
      <c r="N14" s="5"/>
      <c r="O14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JSDR1oNP4gPvhn5izecNGniIePaz/U75ayRRTgsxQmNRqsNHd2VDjrcnVK4Pp8bDmzO1Iux5gK6aDNEFSnitPw==" saltValue="QK24hoy5ZIq+90gtxqtjaQ==" spinCount="100000" sheet="1" objects="1" scenarios="1"/>
  <mergeCells count="6">
    <mergeCell ref="C5:O5"/>
    <mergeCell ref="C6:C7"/>
    <mergeCell ref="M6:O6"/>
    <mergeCell ref="J6:L6"/>
    <mergeCell ref="G6:I6"/>
    <mergeCell ref="D6:F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AA37-DCBC-4996-894E-3514BFB5897C}">
  <sheetPr codeName="Hoja8"/>
  <dimension ref="B11:L64"/>
  <sheetViews>
    <sheetView topLeftCell="A52" workbookViewId="0">
      <selection activeCell="C12" sqref="C12:J58"/>
    </sheetView>
  </sheetViews>
  <sheetFormatPr baseColWidth="10" defaultRowHeight="15" x14ac:dyDescent="0.25"/>
  <cols>
    <col min="3" max="3" width="12.7109375" customWidth="1"/>
    <col min="4" max="4" width="24.28515625" customWidth="1"/>
    <col min="8" max="8" width="12.7109375" bestFit="1" customWidth="1"/>
    <col min="9" max="9" width="18.7109375" customWidth="1"/>
    <col min="10" max="10" width="16.7109375" customWidth="1"/>
  </cols>
  <sheetData>
    <row r="11" spans="2:10" ht="21" customHeight="1" x14ac:dyDescent="0.25"/>
    <row r="12" spans="2:10" ht="43.5" customHeight="1" x14ac:dyDescent="0.25">
      <c r="B12" s="5"/>
      <c r="C12" s="50" t="s">
        <v>116</v>
      </c>
      <c r="D12" s="50"/>
      <c r="E12" s="50"/>
      <c r="F12" s="50"/>
      <c r="G12" s="50"/>
      <c r="H12" s="50"/>
      <c r="I12" s="50"/>
      <c r="J12" s="50"/>
    </row>
    <row r="13" spans="2:10" ht="21" x14ac:dyDescent="0.25">
      <c r="B13" s="5"/>
      <c r="C13" s="51" t="s">
        <v>135</v>
      </c>
      <c r="D13" s="51"/>
      <c r="E13" s="51"/>
      <c r="F13" s="51"/>
      <c r="G13" s="51"/>
      <c r="H13" s="51"/>
      <c r="I13" s="51"/>
      <c r="J13" s="51"/>
    </row>
    <row r="14" spans="2:10" ht="19.5" x14ac:dyDescent="0.25">
      <c r="B14" s="5"/>
      <c r="C14" s="52" t="s">
        <v>115</v>
      </c>
      <c r="D14" s="52" t="s">
        <v>114</v>
      </c>
      <c r="E14" s="52" t="s">
        <v>103</v>
      </c>
      <c r="F14" s="52"/>
      <c r="G14" s="52" t="s">
        <v>105</v>
      </c>
      <c r="H14" s="52"/>
      <c r="I14" s="46" t="s">
        <v>113</v>
      </c>
      <c r="J14" s="46" t="s">
        <v>106</v>
      </c>
    </row>
    <row r="15" spans="2:10" ht="19.5" x14ac:dyDescent="0.25">
      <c r="B15" s="5"/>
      <c r="C15" s="52"/>
      <c r="D15" s="52"/>
      <c r="E15" s="53" t="s">
        <v>100</v>
      </c>
      <c r="F15" s="53" t="s">
        <v>101</v>
      </c>
      <c r="G15" s="53" t="s">
        <v>100</v>
      </c>
      <c r="H15" s="53" t="s">
        <v>101</v>
      </c>
      <c r="I15" s="46"/>
      <c r="J15" s="46"/>
    </row>
    <row r="16" spans="2:10" ht="15" customHeight="1" x14ac:dyDescent="0.25">
      <c r="B16" s="5"/>
      <c r="C16" s="46" t="s">
        <v>53</v>
      </c>
      <c r="D16" s="54" t="s">
        <v>51</v>
      </c>
      <c r="E16" s="55">
        <v>490</v>
      </c>
      <c r="F16" s="55">
        <v>810</v>
      </c>
      <c r="G16" s="55">
        <v>7828</v>
      </c>
      <c r="H16" s="55">
        <v>7509</v>
      </c>
      <c r="I16" s="55">
        <f>E16+F16</f>
        <v>1300</v>
      </c>
      <c r="J16" s="55">
        <f>G16+H16</f>
        <v>15337</v>
      </c>
    </row>
    <row r="17" spans="2:11" ht="19.5" x14ac:dyDescent="0.25">
      <c r="B17" s="5"/>
      <c r="C17" s="46"/>
      <c r="D17" s="56" t="s">
        <v>52</v>
      </c>
      <c r="E17" s="57">
        <v>552</v>
      </c>
      <c r="F17" s="57">
        <v>869</v>
      </c>
      <c r="G17" s="57">
        <v>19434</v>
      </c>
      <c r="H17" s="57">
        <v>20095</v>
      </c>
      <c r="I17" s="57">
        <f>E17+F17</f>
        <v>1421</v>
      </c>
      <c r="J17" s="57">
        <f t="shared" ref="J17:J57" si="0">G17+H17</f>
        <v>39529</v>
      </c>
    </row>
    <row r="18" spans="2:11" ht="19.5" x14ac:dyDescent="0.25">
      <c r="B18" s="5"/>
      <c r="C18" s="46"/>
      <c r="D18" s="56" t="s">
        <v>50</v>
      </c>
      <c r="E18" s="57">
        <v>1003</v>
      </c>
      <c r="F18" s="57">
        <v>1803</v>
      </c>
      <c r="G18" s="57">
        <v>75352</v>
      </c>
      <c r="H18" s="57">
        <v>81574</v>
      </c>
      <c r="I18" s="57">
        <f t="shared" ref="I18:I57" si="1">E18+F18</f>
        <v>2806</v>
      </c>
      <c r="J18" s="57">
        <f t="shared" si="0"/>
        <v>156926</v>
      </c>
    </row>
    <row r="19" spans="2:11" ht="19.5" x14ac:dyDescent="0.25">
      <c r="B19" s="5"/>
      <c r="C19" s="46"/>
      <c r="D19" s="53" t="s">
        <v>89</v>
      </c>
      <c r="E19" s="58">
        <f>SUM(E16:E18)</f>
        <v>2045</v>
      </c>
      <c r="F19" s="58">
        <f>SUM(F16:F18)</f>
        <v>3482</v>
      </c>
      <c r="G19" s="58">
        <f>SUM(G16:G18)</f>
        <v>102614</v>
      </c>
      <c r="H19" s="58">
        <f>SUM(H16:H18)</f>
        <v>109178</v>
      </c>
      <c r="I19" s="58">
        <f t="shared" si="1"/>
        <v>5527</v>
      </c>
      <c r="J19" s="58">
        <f>G19+H19</f>
        <v>211792</v>
      </c>
    </row>
    <row r="20" spans="2:11" ht="15" customHeight="1" x14ac:dyDescent="0.25">
      <c r="B20" s="5"/>
      <c r="C20" s="46" t="s">
        <v>81</v>
      </c>
      <c r="D20" s="56" t="s">
        <v>54</v>
      </c>
      <c r="E20" s="57">
        <v>1097</v>
      </c>
      <c r="F20" s="57">
        <v>1839</v>
      </c>
      <c r="G20" s="57">
        <v>93990</v>
      </c>
      <c r="H20" s="57">
        <v>83816</v>
      </c>
      <c r="I20" s="57">
        <f t="shared" si="1"/>
        <v>2936</v>
      </c>
      <c r="J20" s="57">
        <f t="shared" si="0"/>
        <v>177806</v>
      </c>
    </row>
    <row r="21" spans="2:11" ht="19.5" x14ac:dyDescent="0.25">
      <c r="B21" s="5"/>
      <c r="C21" s="46"/>
      <c r="D21" s="56" t="s">
        <v>56</v>
      </c>
      <c r="E21" s="57">
        <v>239</v>
      </c>
      <c r="F21" s="57">
        <v>460</v>
      </c>
      <c r="G21" s="57">
        <v>8865</v>
      </c>
      <c r="H21" s="57">
        <v>6069</v>
      </c>
      <c r="I21" s="57">
        <f t="shared" si="1"/>
        <v>699</v>
      </c>
      <c r="J21" s="57">
        <f t="shared" si="0"/>
        <v>14934</v>
      </c>
    </row>
    <row r="22" spans="2:11" ht="19.5" x14ac:dyDescent="0.25">
      <c r="B22" s="5"/>
      <c r="C22" s="46"/>
      <c r="D22" s="56" t="s">
        <v>55</v>
      </c>
      <c r="E22" s="57">
        <v>313</v>
      </c>
      <c r="F22" s="57">
        <v>627</v>
      </c>
      <c r="G22" s="57">
        <v>15159</v>
      </c>
      <c r="H22" s="57">
        <v>10051</v>
      </c>
      <c r="I22" s="57">
        <f t="shared" si="1"/>
        <v>940</v>
      </c>
      <c r="J22" s="57">
        <f t="shared" si="0"/>
        <v>25210</v>
      </c>
      <c r="K22" s="2"/>
    </row>
    <row r="23" spans="2:11" ht="19.5" x14ac:dyDescent="0.25">
      <c r="B23" s="5"/>
      <c r="C23" s="46"/>
      <c r="D23" s="53" t="s">
        <v>90</v>
      </c>
      <c r="E23" s="58">
        <f>SUM(E20:E22)</f>
        <v>1649</v>
      </c>
      <c r="F23" s="58">
        <f>SUM(F20:F22)</f>
        <v>2926</v>
      </c>
      <c r="G23" s="58">
        <f>SUM(G20:G22)</f>
        <v>118014</v>
      </c>
      <c r="H23" s="58">
        <f>SUM(H20:H22)</f>
        <v>99936</v>
      </c>
      <c r="I23" s="58">
        <f t="shared" si="1"/>
        <v>4575</v>
      </c>
      <c r="J23" s="58">
        <f t="shared" si="0"/>
        <v>217950</v>
      </c>
    </row>
    <row r="24" spans="2:11" ht="15" customHeight="1" x14ac:dyDescent="0.25">
      <c r="B24" s="5"/>
      <c r="C24" s="46" t="s">
        <v>82</v>
      </c>
      <c r="D24" s="56" t="s">
        <v>57</v>
      </c>
      <c r="E24" s="57">
        <v>638</v>
      </c>
      <c r="F24" s="57">
        <v>1395</v>
      </c>
      <c r="G24" s="57">
        <v>7065</v>
      </c>
      <c r="H24" s="57">
        <v>11463</v>
      </c>
      <c r="I24" s="57">
        <f t="shared" si="1"/>
        <v>2033</v>
      </c>
      <c r="J24" s="57">
        <f t="shared" si="0"/>
        <v>18528</v>
      </c>
    </row>
    <row r="25" spans="2:11" ht="19.5" x14ac:dyDescent="0.25">
      <c r="B25" s="5"/>
      <c r="C25" s="46"/>
      <c r="D25" s="56" t="s">
        <v>59</v>
      </c>
      <c r="E25" s="57">
        <v>228</v>
      </c>
      <c r="F25" s="57">
        <v>379</v>
      </c>
      <c r="G25" s="57">
        <v>12925</v>
      </c>
      <c r="H25" s="57">
        <v>15106</v>
      </c>
      <c r="I25" s="57">
        <f t="shared" si="1"/>
        <v>607</v>
      </c>
      <c r="J25" s="57">
        <f t="shared" si="0"/>
        <v>28031</v>
      </c>
    </row>
    <row r="26" spans="2:11" ht="19.5" x14ac:dyDescent="0.25">
      <c r="B26" s="5"/>
      <c r="C26" s="46"/>
      <c r="D26" s="56" t="s">
        <v>60</v>
      </c>
      <c r="E26" s="57">
        <v>373</v>
      </c>
      <c r="F26" s="57">
        <v>601</v>
      </c>
      <c r="G26" s="57">
        <v>8799</v>
      </c>
      <c r="H26" s="57">
        <v>6997</v>
      </c>
      <c r="I26" s="57">
        <f t="shared" si="1"/>
        <v>974</v>
      </c>
      <c r="J26" s="57">
        <f t="shared" si="0"/>
        <v>15796</v>
      </c>
    </row>
    <row r="27" spans="2:11" ht="19.5" x14ac:dyDescent="0.25">
      <c r="B27" s="5"/>
      <c r="C27" s="46"/>
      <c r="D27" s="56" t="s">
        <v>58</v>
      </c>
      <c r="E27" s="57">
        <v>524</v>
      </c>
      <c r="F27" s="57">
        <v>721</v>
      </c>
      <c r="G27" s="57">
        <v>6088</v>
      </c>
      <c r="H27" s="57">
        <v>7710</v>
      </c>
      <c r="I27" s="57">
        <f t="shared" si="1"/>
        <v>1245</v>
      </c>
      <c r="J27" s="57">
        <f t="shared" si="0"/>
        <v>13798</v>
      </c>
    </row>
    <row r="28" spans="2:11" ht="19.5" x14ac:dyDescent="0.25">
      <c r="B28" s="5"/>
      <c r="C28" s="46"/>
      <c r="D28" s="53" t="s">
        <v>91</v>
      </c>
      <c r="E28" s="58">
        <f>SUM(E24:E27)</f>
        <v>1763</v>
      </c>
      <c r="F28" s="58">
        <f>SUM(F24:F27)</f>
        <v>3096</v>
      </c>
      <c r="G28" s="58">
        <f>SUM(G24:G27)</f>
        <v>34877</v>
      </c>
      <c r="H28" s="58">
        <f>SUM(H24:H27)</f>
        <v>41276</v>
      </c>
      <c r="I28" s="58">
        <f t="shared" si="1"/>
        <v>4859</v>
      </c>
      <c r="J28" s="58">
        <f t="shared" si="0"/>
        <v>76153</v>
      </c>
    </row>
    <row r="29" spans="2:11" ht="15" customHeight="1" x14ac:dyDescent="0.25">
      <c r="B29" s="5"/>
      <c r="C29" s="46" t="s">
        <v>83</v>
      </c>
      <c r="D29" s="56" t="s">
        <v>61</v>
      </c>
      <c r="E29" s="57">
        <v>205</v>
      </c>
      <c r="F29" s="57">
        <v>273</v>
      </c>
      <c r="G29" s="57">
        <v>15113</v>
      </c>
      <c r="H29" s="57">
        <v>8932</v>
      </c>
      <c r="I29" s="57">
        <f t="shared" si="1"/>
        <v>478</v>
      </c>
      <c r="J29" s="57">
        <f t="shared" si="0"/>
        <v>24045</v>
      </c>
    </row>
    <row r="30" spans="2:11" ht="19.5" x14ac:dyDescent="0.25">
      <c r="B30" s="5"/>
      <c r="C30" s="46"/>
      <c r="D30" s="56" t="s">
        <v>130</v>
      </c>
      <c r="E30" s="57">
        <v>91</v>
      </c>
      <c r="F30" s="57">
        <v>143</v>
      </c>
      <c r="G30" s="57">
        <v>3853</v>
      </c>
      <c r="H30" s="57">
        <v>2764</v>
      </c>
      <c r="I30" s="57">
        <f t="shared" si="1"/>
        <v>234</v>
      </c>
      <c r="J30" s="57">
        <f t="shared" si="0"/>
        <v>6617</v>
      </c>
    </row>
    <row r="31" spans="2:11" ht="19.5" x14ac:dyDescent="0.25">
      <c r="B31" s="5"/>
      <c r="C31" s="46"/>
      <c r="D31" s="56" t="s">
        <v>62</v>
      </c>
      <c r="E31" s="57">
        <v>164</v>
      </c>
      <c r="F31" s="57">
        <v>229</v>
      </c>
      <c r="G31" s="57">
        <v>6948</v>
      </c>
      <c r="H31" s="57">
        <v>2807</v>
      </c>
      <c r="I31" s="57">
        <f t="shared" si="1"/>
        <v>393</v>
      </c>
      <c r="J31" s="57">
        <f t="shared" si="0"/>
        <v>9755</v>
      </c>
    </row>
    <row r="32" spans="2:11" ht="19.5" x14ac:dyDescent="0.25">
      <c r="B32" s="5"/>
      <c r="C32" s="46"/>
      <c r="D32" s="56" t="s">
        <v>63</v>
      </c>
      <c r="E32" s="57">
        <v>376</v>
      </c>
      <c r="F32" s="57">
        <v>698</v>
      </c>
      <c r="G32" s="57">
        <v>30104</v>
      </c>
      <c r="H32" s="57">
        <v>27556</v>
      </c>
      <c r="I32" s="57">
        <f t="shared" si="1"/>
        <v>1074</v>
      </c>
      <c r="J32" s="57">
        <f t="shared" si="0"/>
        <v>57660</v>
      </c>
    </row>
    <row r="33" spans="2:10" ht="19.5" x14ac:dyDescent="0.25">
      <c r="B33" s="5"/>
      <c r="C33" s="46"/>
      <c r="D33" s="53" t="s">
        <v>92</v>
      </c>
      <c r="E33" s="58">
        <f>SUM(E29:E32)</f>
        <v>836</v>
      </c>
      <c r="F33" s="58">
        <f>SUM(F29:F32)</f>
        <v>1343</v>
      </c>
      <c r="G33" s="58">
        <f>SUM(G29:G32)</f>
        <v>56018</v>
      </c>
      <c r="H33" s="58">
        <f>SUM(H29:H32)</f>
        <v>42059</v>
      </c>
      <c r="I33" s="58">
        <f t="shared" si="1"/>
        <v>2179</v>
      </c>
      <c r="J33" s="58">
        <f t="shared" si="0"/>
        <v>98077</v>
      </c>
    </row>
    <row r="34" spans="2:10" ht="15" customHeight="1" x14ac:dyDescent="0.25">
      <c r="B34" s="5"/>
      <c r="C34" s="46" t="s">
        <v>84</v>
      </c>
      <c r="D34" s="56" t="s">
        <v>65</v>
      </c>
      <c r="E34" s="57">
        <v>346</v>
      </c>
      <c r="F34" s="57">
        <v>493</v>
      </c>
      <c r="G34" s="57">
        <v>14639</v>
      </c>
      <c r="H34" s="57">
        <v>20732</v>
      </c>
      <c r="I34" s="57">
        <f t="shared" si="1"/>
        <v>839</v>
      </c>
      <c r="J34" s="57">
        <f t="shared" si="0"/>
        <v>35371</v>
      </c>
    </row>
    <row r="35" spans="2:10" ht="19.5" x14ac:dyDescent="0.25">
      <c r="B35" s="5"/>
      <c r="C35" s="46"/>
      <c r="D35" s="56" t="s">
        <v>64</v>
      </c>
      <c r="E35" s="57">
        <v>975</v>
      </c>
      <c r="F35" s="57">
        <v>2017</v>
      </c>
      <c r="G35" s="57">
        <v>8991</v>
      </c>
      <c r="H35" s="57">
        <v>14161</v>
      </c>
      <c r="I35" s="57">
        <f t="shared" si="1"/>
        <v>2992</v>
      </c>
      <c r="J35" s="57">
        <f t="shared" si="0"/>
        <v>23152</v>
      </c>
    </row>
    <row r="36" spans="2:10" ht="19.5" x14ac:dyDescent="0.25">
      <c r="B36" s="5"/>
      <c r="C36" s="46"/>
      <c r="D36" s="56" t="s">
        <v>66</v>
      </c>
      <c r="E36" s="57">
        <v>114</v>
      </c>
      <c r="F36" s="57">
        <v>149</v>
      </c>
      <c r="G36" s="57">
        <v>6149</v>
      </c>
      <c r="H36" s="57">
        <v>4521</v>
      </c>
      <c r="I36" s="57">
        <f t="shared" si="1"/>
        <v>263</v>
      </c>
      <c r="J36" s="57">
        <f t="shared" si="0"/>
        <v>10670</v>
      </c>
    </row>
    <row r="37" spans="2:10" ht="19.5" x14ac:dyDescent="0.25">
      <c r="B37" s="5"/>
      <c r="C37" s="46"/>
      <c r="D37" s="53" t="s">
        <v>93</v>
      </c>
      <c r="E37" s="58">
        <f>SUM(E34:E36)</f>
        <v>1435</v>
      </c>
      <c r="F37" s="58">
        <f>SUM(F34:F36)</f>
        <v>2659</v>
      </c>
      <c r="G37" s="58">
        <f>SUM(G34:G36)</f>
        <v>29779</v>
      </c>
      <c r="H37" s="58">
        <f>SUM(H34:H36)</f>
        <v>39414</v>
      </c>
      <c r="I37" s="58">
        <f t="shared" si="1"/>
        <v>4094</v>
      </c>
      <c r="J37" s="58">
        <f t="shared" si="0"/>
        <v>69193</v>
      </c>
    </row>
    <row r="38" spans="2:10" ht="15" customHeight="1" x14ac:dyDescent="0.25">
      <c r="B38" s="5"/>
      <c r="C38" s="46" t="s">
        <v>85</v>
      </c>
      <c r="D38" s="56" t="s">
        <v>68</v>
      </c>
      <c r="E38" s="57">
        <v>279</v>
      </c>
      <c r="F38" s="57">
        <v>409</v>
      </c>
      <c r="G38" s="57">
        <v>22427</v>
      </c>
      <c r="H38" s="57">
        <v>23570</v>
      </c>
      <c r="I38" s="57">
        <f t="shared" si="1"/>
        <v>688</v>
      </c>
      <c r="J38" s="57">
        <f t="shared" si="0"/>
        <v>45997</v>
      </c>
    </row>
    <row r="39" spans="2:10" ht="19.5" x14ac:dyDescent="0.25">
      <c r="B39" s="5"/>
      <c r="C39" s="46"/>
      <c r="D39" s="56" t="s">
        <v>67</v>
      </c>
      <c r="E39" s="57">
        <v>351</v>
      </c>
      <c r="F39" s="57">
        <v>615</v>
      </c>
      <c r="G39" s="57">
        <v>12172</v>
      </c>
      <c r="H39" s="57">
        <v>7539</v>
      </c>
      <c r="I39" s="57">
        <f t="shared" si="1"/>
        <v>966</v>
      </c>
      <c r="J39" s="57">
        <f t="shared" si="0"/>
        <v>19711</v>
      </c>
    </row>
    <row r="40" spans="2:10" ht="19.5" x14ac:dyDescent="0.25">
      <c r="B40" s="5"/>
      <c r="C40" s="46"/>
      <c r="D40" s="56" t="s">
        <v>69</v>
      </c>
      <c r="E40" s="57">
        <v>147</v>
      </c>
      <c r="F40" s="57">
        <v>239</v>
      </c>
      <c r="G40" s="57">
        <v>4403</v>
      </c>
      <c r="H40" s="57">
        <v>5221</v>
      </c>
      <c r="I40" s="57">
        <f t="shared" si="1"/>
        <v>386</v>
      </c>
      <c r="J40" s="57">
        <f t="shared" si="0"/>
        <v>9624</v>
      </c>
    </row>
    <row r="41" spans="2:10" ht="19.5" x14ac:dyDescent="0.25">
      <c r="B41" s="5"/>
      <c r="C41" s="46"/>
      <c r="D41" s="56" t="s">
        <v>70</v>
      </c>
      <c r="E41" s="57">
        <v>36</v>
      </c>
      <c r="F41" s="57">
        <v>45</v>
      </c>
      <c r="G41" s="57">
        <v>166</v>
      </c>
      <c r="H41" s="57">
        <v>421</v>
      </c>
      <c r="I41" s="57">
        <f t="shared" si="1"/>
        <v>81</v>
      </c>
      <c r="J41" s="57">
        <f t="shared" si="0"/>
        <v>587</v>
      </c>
    </row>
    <row r="42" spans="2:10" ht="19.5" x14ac:dyDescent="0.25">
      <c r="B42" s="5"/>
      <c r="C42" s="46"/>
      <c r="D42" s="53" t="s">
        <v>94</v>
      </c>
      <c r="E42" s="58">
        <f>SUM(E38:E41)</f>
        <v>813</v>
      </c>
      <c r="F42" s="58">
        <f>SUM(F38:F41)</f>
        <v>1308</v>
      </c>
      <c r="G42" s="58">
        <f>SUM(G38:G41)</f>
        <v>39168</v>
      </c>
      <c r="H42" s="58">
        <f>SUM(H38:H41)</f>
        <v>36751</v>
      </c>
      <c r="I42" s="58">
        <f t="shared" si="1"/>
        <v>2121</v>
      </c>
      <c r="J42" s="58">
        <f t="shared" si="0"/>
        <v>75919</v>
      </c>
    </row>
    <row r="43" spans="2:10" ht="15" customHeight="1" x14ac:dyDescent="0.25">
      <c r="B43" s="5"/>
      <c r="C43" s="46" t="s">
        <v>86</v>
      </c>
      <c r="D43" s="56" t="s">
        <v>71</v>
      </c>
      <c r="E43" s="57">
        <v>419</v>
      </c>
      <c r="F43" s="57">
        <v>620</v>
      </c>
      <c r="G43" s="57">
        <v>25436</v>
      </c>
      <c r="H43" s="57">
        <v>19713</v>
      </c>
      <c r="I43" s="57">
        <f t="shared" si="1"/>
        <v>1039</v>
      </c>
      <c r="J43" s="57">
        <f t="shared" si="0"/>
        <v>45149</v>
      </c>
    </row>
    <row r="44" spans="2:10" ht="19.5" x14ac:dyDescent="0.25">
      <c r="B44" s="5"/>
      <c r="C44" s="46"/>
      <c r="D44" s="56" t="s">
        <v>73</v>
      </c>
      <c r="E44" s="57">
        <v>205</v>
      </c>
      <c r="F44" s="57">
        <v>253</v>
      </c>
      <c r="G44" s="57">
        <v>18667</v>
      </c>
      <c r="H44" s="57">
        <v>11719</v>
      </c>
      <c r="I44" s="57">
        <f t="shared" si="1"/>
        <v>458</v>
      </c>
      <c r="J44" s="57">
        <f t="shared" si="0"/>
        <v>30386</v>
      </c>
    </row>
    <row r="45" spans="2:10" ht="19.5" x14ac:dyDescent="0.25">
      <c r="B45" s="5"/>
      <c r="C45" s="46"/>
      <c r="D45" s="56" t="s">
        <v>72</v>
      </c>
      <c r="E45" s="57">
        <v>602</v>
      </c>
      <c r="F45" s="57">
        <v>706</v>
      </c>
      <c r="G45" s="57">
        <v>47333</v>
      </c>
      <c r="H45" s="57">
        <v>25934</v>
      </c>
      <c r="I45" s="57">
        <f t="shared" si="1"/>
        <v>1308</v>
      </c>
      <c r="J45" s="57">
        <f t="shared" si="0"/>
        <v>73267</v>
      </c>
    </row>
    <row r="46" spans="2:10" ht="19.5" x14ac:dyDescent="0.25">
      <c r="B46" s="5"/>
      <c r="C46" s="46"/>
      <c r="D46" s="53" t="s">
        <v>95</v>
      </c>
      <c r="E46" s="58">
        <f>SUM(E43:E45)</f>
        <v>1226</v>
      </c>
      <c r="F46" s="58">
        <f>SUM(F43:F45)</f>
        <v>1579</v>
      </c>
      <c r="G46" s="58">
        <f>SUM(G43:G45)</f>
        <v>91436</v>
      </c>
      <c r="H46" s="58">
        <f>SUM(H43:H45)</f>
        <v>57366</v>
      </c>
      <c r="I46" s="58">
        <f t="shared" si="1"/>
        <v>2805</v>
      </c>
      <c r="J46" s="58">
        <f t="shared" si="0"/>
        <v>148802</v>
      </c>
    </row>
    <row r="47" spans="2:10" ht="19.5" x14ac:dyDescent="0.25">
      <c r="B47" s="5"/>
      <c r="C47" s="46" t="s">
        <v>87</v>
      </c>
      <c r="D47" s="56" t="s">
        <v>74</v>
      </c>
      <c r="E47" s="57">
        <v>257</v>
      </c>
      <c r="F47" s="57">
        <v>369</v>
      </c>
      <c r="G47" s="57">
        <v>1106</v>
      </c>
      <c r="H47" s="57">
        <v>1808</v>
      </c>
      <c r="I47" s="57">
        <f t="shared" si="1"/>
        <v>626</v>
      </c>
      <c r="J47" s="57">
        <f t="shared" si="0"/>
        <v>2914</v>
      </c>
    </row>
    <row r="48" spans="2:10" ht="19.5" x14ac:dyDescent="0.25">
      <c r="B48" s="5"/>
      <c r="C48" s="46"/>
      <c r="D48" s="56" t="s">
        <v>76</v>
      </c>
      <c r="E48" s="57">
        <v>342</v>
      </c>
      <c r="F48" s="57">
        <v>540</v>
      </c>
      <c r="G48" s="57">
        <v>34985</v>
      </c>
      <c r="H48" s="57">
        <v>51887</v>
      </c>
      <c r="I48" s="57">
        <f t="shared" si="1"/>
        <v>882</v>
      </c>
      <c r="J48" s="57">
        <f t="shared" si="0"/>
        <v>86872</v>
      </c>
    </row>
    <row r="49" spans="2:12" ht="19.5" x14ac:dyDescent="0.25">
      <c r="B49" s="5"/>
      <c r="C49" s="46"/>
      <c r="D49" s="56" t="s">
        <v>75</v>
      </c>
      <c r="E49" s="57">
        <v>125</v>
      </c>
      <c r="F49" s="57">
        <v>337</v>
      </c>
      <c r="G49" s="57">
        <v>43363</v>
      </c>
      <c r="H49" s="57">
        <v>26161</v>
      </c>
      <c r="I49" s="57">
        <f t="shared" si="1"/>
        <v>462</v>
      </c>
      <c r="J49" s="57">
        <f t="shared" si="0"/>
        <v>69524</v>
      </c>
    </row>
    <row r="50" spans="2:12" ht="19.5" x14ac:dyDescent="0.25">
      <c r="B50" s="5"/>
      <c r="C50" s="46"/>
      <c r="D50" s="53" t="s">
        <v>96</v>
      </c>
      <c r="E50" s="58">
        <f>SUM(E47:E49)</f>
        <v>724</v>
      </c>
      <c r="F50" s="58">
        <f>SUM(F47:F49)</f>
        <v>1246</v>
      </c>
      <c r="G50" s="58">
        <f>SUM(G47:G49)</f>
        <v>79454</v>
      </c>
      <c r="H50" s="58">
        <f>SUM(H47:H49)</f>
        <v>79856</v>
      </c>
      <c r="I50" s="58">
        <f t="shared" si="1"/>
        <v>1970</v>
      </c>
      <c r="J50" s="58">
        <f t="shared" si="0"/>
        <v>159310</v>
      </c>
    </row>
    <row r="51" spans="2:12" ht="15" customHeight="1" x14ac:dyDescent="0.25">
      <c r="B51" s="5"/>
      <c r="C51" s="46" t="s">
        <v>97</v>
      </c>
      <c r="D51" s="56" t="s">
        <v>79</v>
      </c>
      <c r="E51" s="57">
        <v>118</v>
      </c>
      <c r="F51" s="57">
        <v>185</v>
      </c>
      <c r="G51" s="57">
        <v>5016</v>
      </c>
      <c r="H51" s="57">
        <v>7666</v>
      </c>
      <c r="I51" s="57">
        <f t="shared" si="1"/>
        <v>303</v>
      </c>
      <c r="J51" s="57">
        <f t="shared" si="0"/>
        <v>12682</v>
      </c>
      <c r="L51" s="5"/>
    </row>
    <row r="52" spans="2:12" ht="19.5" x14ac:dyDescent="0.25">
      <c r="B52" s="5"/>
      <c r="C52" s="46"/>
      <c r="D52" s="56" t="s">
        <v>78</v>
      </c>
      <c r="E52" s="57">
        <v>353</v>
      </c>
      <c r="F52" s="57">
        <v>541</v>
      </c>
      <c r="G52" s="57">
        <v>8033</v>
      </c>
      <c r="H52" s="57">
        <v>8402</v>
      </c>
      <c r="I52" s="57">
        <f t="shared" si="1"/>
        <v>894</v>
      </c>
      <c r="J52" s="57">
        <f t="shared" si="0"/>
        <v>16435</v>
      </c>
    </row>
    <row r="53" spans="2:12" ht="19.5" x14ac:dyDescent="0.25">
      <c r="B53" s="5"/>
      <c r="C53" s="46"/>
      <c r="D53" s="56" t="s">
        <v>77</v>
      </c>
      <c r="E53" s="57">
        <v>274</v>
      </c>
      <c r="F53" s="57">
        <v>487</v>
      </c>
      <c r="G53" s="57">
        <v>29150</v>
      </c>
      <c r="H53" s="57">
        <v>50623</v>
      </c>
      <c r="I53" s="57">
        <f t="shared" si="1"/>
        <v>761</v>
      </c>
      <c r="J53" s="57">
        <f t="shared" si="0"/>
        <v>79773</v>
      </c>
    </row>
    <row r="54" spans="2:12" ht="19.5" x14ac:dyDescent="0.25">
      <c r="B54" s="5"/>
      <c r="C54" s="46"/>
      <c r="D54" s="53" t="s">
        <v>98</v>
      </c>
      <c r="E54" s="58">
        <f>SUM(E51:E53)</f>
        <v>745</v>
      </c>
      <c r="F54" s="58">
        <f>SUM(F51:F53)</f>
        <v>1213</v>
      </c>
      <c r="G54" s="58">
        <f>SUM(G51:G53)</f>
        <v>42199</v>
      </c>
      <c r="H54" s="58">
        <f>SUM(H51:H53)</f>
        <v>66691</v>
      </c>
      <c r="I54" s="58">
        <f t="shared" si="1"/>
        <v>1958</v>
      </c>
      <c r="J54" s="58">
        <f t="shared" si="0"/>
        <v>108890</v>
      </c>
    </row>
    <row r="55" spans="2:12" ht="15" customHeight="1" x14ac:dyDescent="0.25">
      <c r="B55" s="5"/>
      <c r="C55" s="46" t="s">
        <v>88</v>
      </c>
      <c r="D55" s="56" t="s">
        <v>129</v>
      </c>
      <c r="E55" s="57">
        <v>371</v>
      </c>
      <c r="F55" s="57">
        <v>596</v>
      </c>
      <c r="G55" s="57">
        <v>87380</v>
      </c>
      <c r="H55" s="57">
        <v>70600</v>
      </c>
      <c r="I55" s="57">
        <f t="shared" si="1"/>
        <v>967</v>
      </c>
      <c r="J55" s="57">
        <f t="shared" si="0"/>
        <v>157980</v>
      </c>
      <c r="K55" s="5"/>
    </row>
    <row r="56" spans="2:12" ht="19.5" x14ac:dyDescent="0.25">
      <c r="B56" s="5"/>
      <c r="C56" s="46"/>
      <c r="D56" s="56" t="s">
        <v>80</v>
      </c>
      <c r="E56" s="57">
        <v>5356</v>
      </c>
      <c r="F56" s="57">
        <v>9154</v>
      </c>
      <c r="G56" s="57">
        <v>253806</v>
      </c>
      <c r="H56" s="57">
        <v>313586</v>
      </c>
      <c r="I56" s="57">
        <f t="shared" si="1"/>
        <v>14510</v>
      </c>
      <c r="J56" s="57">
        <f t="shared" si="0"/>
        <v>567392</v>
      </c>
      <c r="K56" s="5"/>
    </row>
    <row r="57" spans="2:12" ht="19.5" x14ac:dyDescent="0.25">
      <c r="B57" s="5"/>
      <c r="C57" s="46"/>
      <c r="D57" s="53" t="s">
        <v>99</v>
      </c>
      <c r="E57" s="58">
        <f>SUM(E55:E56)</f>
        <v>5727</v>
      </c>
      <c r="F57" s="58">
        <f>SUM(F55:F56)</f>
        <v>9750</v>
      </c>
      <c r="G57" s="58">
        <f>SUM(G55:G56)</f>
        <v>341186</v>
      </c>
      <c r="H57" s="58">
        <f>SUM(H55:H56)</f>
        <v>384186</v>
      </c>
      <c r="I57" s="58">
        <f t="shared" si="1"/>
        <v>15477</v>
      </c>
      <c r="J57" s="58">
        <f t="shared" si="0"/>
        <v>725372</v>
      </c>
    </row>
    <row r="58" spans="2:12" ht="19.5" x14ac:dyDescent="0.4">
      <c r="B58" s="5"/>
      <c r="C58" s="52" t="s">
        <v>102</v>
      </c>
      <c r="D58" s="52"/>
      <c r="E58" s="59">
        <f>E19+E23+E28+E33+E37+E42+E46+E50+E54+E57</f>
        <v>16963</v>
      </c>
      <c r="F58" s="59">
        <f>F19+F23+F28+F33+F37+F42+F46+F50+F54+F57</f>
        <v>28602</v>
      </c>
      <c r="G58" s="59">
        <f>G19+G23+G28+G33+G37+G42+G46+G50+G54+G57</f>
        <v>934745</v>
      </c>
      <c r="H58" s="59">
        <f t="shared" ref="H58" si="2">H19+H23+H28+H33+H37+H42+H46+H50+H54+H57</f>
        <v>956713</v>
      </c>
      <c r="I58" s="59">
        <f>I19+I23+I28+I33+I37+I42+I46+I50+I54+I57</f>
        <v>45565</v>
      </c>
      <c r="J58" s="59">
        <f t="shared" ref="J58" si="3">J19+J23+J28+J33+J37+J42+J46+J50+J54+J57</f>
        <v>1891458</v>
      </c>
    </row>
    <row r="59" spans="2:12" x14ac:dyDescent="0.25">
      <c r="C59" s="5"/>
      <c r="D59" s="5"/>
      <c r="E59" s="5"/>
      <c r="F59" s="5"/>
      <c r="G59" s="5"/>
      <c r="H59" s="5"/>
      <c r="I59" s="5"/>
      <c r="J59" s="5"/>
    </row>
    <row r="63" spans="2:12" x14ac:dyDescent="0.25">
      <c r="J63" s="2"/>
    </row>
    <row r="64" spans="2:12" x14ac:dyDescent="0.25">
      <c r="J64" s="2"/>
    </row>
  </sheetData>
  <sheetProtection algorithmName="SHA-512" hashValue="57HtktSDBEpVdhNgmwtKCO8yNe/cG4Wsg2DXbH59yvdr+JYSw2IGSd/pj1xb6VUOAxx1ZON86pslHP3Dr4DE4A==" saltValue="eGSdzgkwfd0oAgKsRuG5hQ==" spinCount="100000" sheet="1" objects="1" scenarios="1"/>
  <mergeCells count="19">
    <mergeCell ref="C12:J12"/>
    <mergeCell ref="C13:J13"/>
    <mergeCell ref="J14:J15"/>
    <mergeCell ref="I14:I15"/>
    <mergeCell ref="C58:D58"/>
    <mergeCell ref="G14:H14"/>
    <mergeCell ref="C43:C46"/>
    <mergeCell ref="C47:C50"/>
    <mergeCell ref="C51:C54"/>
    <mergeCell ref="C55:C57"/>
    <mergeCell ref="E14:F14"/>
    <mergeCell ref="D14:D15"/>
    <mergeCell ref="C14:C15"/>
    <mergeCell ref="C16:C19"/>
    <mergeCell ref="C24:C28"/>
    <mergeCell ref="C29:C33"/>
    <mergeCell ref="C34:C37"/>
    <mergeCell ref="C38:C42"/>
    <mergeCell ref="C20:C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25-636D-4F4D-B973-01611B8D1ACE}">
  <sheetPr codeName="Hoja9"/>
  <dimension ref="A2:I33"/>
  <sheetViews>
    <sheetView tabSelected="1" topLeftCell="A16" workbookViewId="0">
      <selection activeCell="B20" sqref="B20:D33"/>
    </sheetView>
  </sheetViews>
  <sheetFormatPr baseColWidth="10" defaultRowHeight="15" x14ac:dyDescent="0.25"/>
  <cols>
    <col min="2" max="2" width="25" bestFit="1" customWidth="1"/>
    <col min="3" max="3" width="15.7109375" bestFit="1" customWidth="1"/>
    <col min="4" max="4" width="11.140625" bestFit="1" customWidth="1"/>
  </cols>
  <sheetData>
    <row r="2" spans="1:9" x14ac:dyDescent="0.25">
      <c r="B2" s="5"/>
      <c r="C2" s="5"/>
      <c r="D2" s="5"/>
    </row>
    <row r="3" spans="1:9" ht="21" x14ac:dyDescent="0.25">
      <c r="A3" s="5"/>
      <c r="B3" s="60" t="s">
        <v>119</v>
      </c>
      <c r="C3" s="60"/>
      <c r="D3" s="60"/>
      <c r="F3" s="5"/>
    </row>
    <row r="4" spans="1:9" ht="20.25" customHeight="1" x14ac:dyDescent="0.4">
      <c r="A4" s="5"/>
      <c r="B4" s="61" t="s">
        <v>135</v>
      </c>
      <c r="C4" s="61"/>
      <c r="D4" s="61"/>
      <c r="F4" s="5"/>
    </row>
    <row r="5" spans="1:9" ht="39" x14ac:dyDescent="0.25">
      <c r="A5" s="5"/>
      <c r="B5" s="33" t="s">
        <v>115</v>
      </c>
      <c r="C5" s="33" t="s">
        <v>103</v>
      </c>
      <c r="D5" s="33" t="s">
        <v>117</v>
      </c>
      <c r="G5" s="5"/>
      <c r="H5" s="5"/>
      <c r="I5" s="6"/>
    </row>
    <row r="6" spans="1:9" ht="19.5" x14ac:dyDescent="0.4">
      <c r="A6" s="5"/>
      <c r="B6" s="62" t="s">
        <v>88</v>
      </c>
      <c r="C6" s="63">
        <v>15477</v>
      </c>
      <c r="D6" s="64">
        <f>C6/C16</f>
        <v>0.33966860528914739</v>
      </c>
    </row>
    <row r="7" spans="1:9" ht="19.5" x14ac:dyDescent="0.4">
      <c r="A7" s="5"/>
      <c r="B7" s="62" t="s">
        <v>53</v>
      </c>
      <c r="C7" s="63">
        <v>5527</v>
      </c>
      <c r="D7" s="64">
        <f>C7/$C$16</f>
        <v>0.12129924283989904</v>
      </c>
      <c r="E7" s="5"/>
    </row>
    <row r="8" spans="1:9" ht="19.5" x14ac:dyDescent="0.4">
      <c r="A8" s="5"/>
      <c r="B8" s="62" t="s">
        <v>82</v>
      </c>
      <c r="C8" s="63">
        <v>4859</v>
      </c>
      <c r="D8" s="64">
        <f t="shared" ref="D8:D15" si="0">C8/$C$16</f>
        <v>0.10663886755184901</v>
      </c>
    </row>
    <row r="9" spans="1:9" ht="19.5" x14ac:dyDescent="0.4">
      <c r="A9" s="5"/>
      <c r="B9" s="62" t="s">
        <v>81</v>
      </c>
      <c r="C9" s="63">
        <v>4575</v>
      </c>
      <c r="D9" s="64">
        <f t="shared" si="0"/>
        <v>0.10040601338746845</v>
      </c>
      <c r="F9" s="5"/>
    </row>
    <row r="10" spans="1:9" ht="19.5" x14ac:dyDescent="0.4">
      <c r="A10" s="5"/>
      <c r="B10" s="62" t="s">
        <v>84</v>
      </c>
      <c r="C10" s="63">
        <v>4094</v>
      </c>
      <c r="D10" s="64">
        <f t="shared" si="0"/>
        <v>8.984966531328871E-2</v>
      </c>
    </row>
    <row r="11" spans="1:9" ht="19.5" x14ac:dyDescent="0.4">
      <c r="A11" s="5"/>
      <c r="B11" s="62" t="s">
        <v>86</v>
      </c>
      <c r="C11" s="63">
        <v>2805</v>
      </c>
      <c r="D11" s="64">
        <f t="shared" si="0"/>
        <v>6.1560408208054425E-2</v>
      </c>
    </row>
    <row r="12" spans="1:9" ht="19.5" x14ac:dyDescent="0.4">
      <c r="A12" s="5"/>
      <c r="B12" s="62" t="s">
        <v>83</v>
      </c>
      <c r="C12" s="63">
        <v>2179</v>
      </c>
      <c r="D12" s="64">
        <f t="shared" si="0"/>
        <v>4.7821793042905736E-2</v>
      </c>
    </row>
    <row r="13" spans="1:9" ht="19.5" x14ac:dyDescent="0.4">
      <c r="B13" s="62" t="s">
        <v>85</v>
      </c>
      <c r="C13" s="63">
        <v>2121</v>
      </c>
      <c r="D13" s="64">
        <f t="shared" si="0"/>
        <v>4.6548886206518161E-2</v>
      </c>
    </row>
    <row r="14" spans="1:9" ht="19.5" x14ac:dyDescent="0.4">
      <c r="A14" s="5"/>
      <c r="B14" s="56" t="s">
        <v>87</v>
      </c>
      <c r="C14" s="63">
        <v>1970</v>
      </c>
      <c r="D14" s="64">
        <f t="shared" si="0"/>
        <v>4.3234939097991879E-2</v>
      </c>
    </row>
    <row r="15" spans="1:9" ht="19.5" x14ac:dyDescent="0.4">
      <c r="B15" s="62" t="s">
        <v>97</v>
      </c>
      <c r="C15" s="63">
        <v>1958</v>
      </c>
      <c r="D15" s="64">
        <f t="shared" si="0"/>
        <v>4.2971579062877206E-2</v>
      </c>
    </row>
    <row r="16" spans="1:9" ht="20.25" x14ac:dyDescent="0.25">
      <c r="B16" s="65" t="s">
        <v>107</v>
      </c>
      <c r="C16" s="28">
        <f>SUM(C6:C15)</f>
        <v>45565</v>
      </c>
      <c r="D16" s="66">
        <f>SUM(D6:D15)</f>
        <v>1.0000000000000002</v>
      </c>
    </row>
    <row r="20" spans="2:7" ht="21" x14ac:dyDescent="0.4">
      <c r="B20" s="67" t="s">
        <v>118</v>
      </c>
      <c r="C20" s="67"/>
      <c r="D20" s="67"/>
    </row>
    <row r="21" spans="2:7" ht="20.25" x14ac:dyDescent="0.4">
      <c r="B21" s="61" t="s">
        <v>135</v>
      </c>
      <c r="C21" s="61"/>
      <c r="D21" s="61"/>
    </row>
    <row r="22" spans="2:7" ht="39" x14ac:dyDescent="0.25">
      <c r="B22" s="33" t="s">
        <v>115</v>
      </c>
      <c r="C22" s="33" t="s">
        <v>105</v>
      </c>
      <c r="D22" s="33" t="s">
        <v>117</v>
      </c>
      <c r="G22" s="5"/>
    </row>
    <row r="23" spans="2:7" ht="19.5" x14ac:dyDescent="0.4">
      <c r="B23" s="62" t="s">
        <v>88</v>
      </c>
      <c r="C23" s="63">
        <v>725372</v>
      </c>
      <c r="D23" s="64">
        <f>C23/$C$33</f>
        <v>0.38349886701158575</v>
      </c>
    </row>
    <row r="24" spans="2:7" ht="19.5" x14ac:dyDescent="0.4">
      <c r="B24" s="62" t="s">
        <v>81</v>
      </c>
      <c r="C24" s="63">
        <v>217950</v>
      </c>
      <c r="D24" s="64">
        <f t="shared" ref="D24:D32" si="1">C24/$C$33</f>
        <v>0.11522856970654384</v>
      </c>
    </row>
    <row r="25" spans="2:7" ht="19.5" x14ac:dyDescent="0.4">
      <c r="B25" s="62" t="s">
        <v>53</v>
      </c>
      <c r="C25" s="63">
        <v>211792</v>
      </c>
      <c r="D25" s="64">
        <f t="shared" si="1"/>
        <v>0.11197288018026305</v>
      </c>
    </row>
    <row r="26" spans="2:7" ht="19.5" x14ac:dyDescent="0.4">
      <c r="B26" s="62" t="s">
        <v>87</v>
      </c>
      <c r="C26" s="63">
        <v>159310</v>
      </c>
      <c r="D26" s="64">
        <f t="shared" si="1"/>
        <v>8.4226030924292261E-2</v>
      </c>
    </row>
    <row r="27" spans="2:7" ht="19.5" x14ac:dyDescent="0.4">
      <c r="B27" s="62" t="s">
        <v>86</v>
      </c>
      <c r="C27" s="63">
        <v>148802</v>
      </c>
      <c r="D27" s="64">
        <f t="shared" si="1"/>
        <v>7.8670528238004758E-2</v>
      </c>
    </row>
    <row r="28" spans="2:7" ht="19.5" x14ac:dyDescent="0.4">
      <c r="B28" s="62" t="s">
        <v>97</v>
      </c>
      <c r="C28" s="63">
        <v>108890</v>
      </c>
      <c r="D28" s="64">
        <f t="shared" si="1"/>
        <v>5.7569345975432708E-2</v>
      </c>
    </row>
    <row r="29" spans="2:7" ht="19.5" x14ac:dyDescent="0.4">
      <c r="B29" s="62" t="s">
        <v>83</v>
      </c>
      <c r="C29" s="63">
        <v>98077</v>
      </c>
      <c r="D29" s="64">
        <f t="shared" si="1"/>
        <v>5.1852592021604499E-2</v>
      </c>
    </row>
    <row r="30" spans="2:7" ht="19.5" x14ac:dyDescent="0.4">
      <c r="B30" s="62" t="s">
        <v>82</v>
      </c>
      <c r="C30" s="63">
        <v>76153</v>
      </c>
      <c r="D30" s="64">
        <f t="shared" si="1"/>
        <v>4.0261533695170604E-2</v>
      </c>
    </row>
    <row r="31" spans="2:7" ht="19.5" x14ac:dyDescent="0.4">
      <c r="B31" s="56" t="s">
        <v>85</v>
      </c>
      <c r="C31" s="63">
        <v>75919</v>
      </c>
      <c r="D31" s="64">
        <f t="shared" si="1"/>
        <v>4.0137819607942653E-2</v>
      </c>
    </row>
    <row r="32" spans="2:7" ht="19.5" x14ac:dyDescent="0.4">
      <c r="B32" s="62" t="s">
        <v>84</v>
      </c>
      <c r="C32" s="63">
        <v>69193</v>
      </c>
      <c r="D32" s="64">
        <f t="shared" si="1"/>
        <v>3.6581832639159845E-2</v>
      </c>
    </row>
    <row r="33" spans="2:4" ht="20.25" x14ac:dyDescent="0.25">
      <c r="B33" s="65" t="s">
        <v>107</v>
      </c>
      <c r="C33" s="28">
        <f>SUM(C23:C32)</f>
        <v>1891458</v>
      </c>
      <c r="D33" s="66">
        <v>1</v>
      </c>
    </row>
  </sheetData>
  <sheetProtection algorithmName="SHA-512" hashValue="f864d67gNt9NuX50dPwzNZ8UtxzyiJfUOjCW85swI71atoYXGZUTKyt13c8qtDvkqt3BBTuz5bC6/083LpZgVA==" saltValue="gA2vXy3eKul33d/+uXKyTQ==" spinCount="100000" sheet="1" objects="1" scenarios="1"/>
  <mergeCells count="4">
    <mergeCell ref="B3:D3"/>
    <mergeCell ref="B20:D20"/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General</vt:lpstr>
      <vt:lpstr>Gestión de Acogida</vt:lpstr>
      <vt:lpstr>Gestión Educación, Cultura y Re</vt:lpstr>
      <vt:lpstr>Gestión de Salud</vt:lpstr>
      <vt:lpstr> Gestión Económica </vt:lpstr>
      <vt:lpstr>Gestión Legal</vt:lpstr>
      <vt:lpstr>Gestión Social</vt:lpstr>
      <vt:lpstr>Coh.Terr y Género</vt:lpstr>
      <vt:lpstr>Coh. Terr y Gener</vt:lpstr>
      <vt:lpstr>Data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Enrique Jimenez</dc:creator>
  <cp:lastModifiedBy>José Enrique Jiménez</cp:lastModifiedBy>
  <cp:lastPrinted>2024-04-09T15:28:39Z</cp:lastPrinted>
  <dcterms:created xsi:type="dcterms:W3CDTF">2023-04-19T16:05:50Z</dcterms:created>
  <dcterms:modified xsi:type="dcterms:W3CDTF">2026-01-15T18:45:15Z</dcterms:modified>
</cp:coreProperties>
</file>