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9622D195-7CD8-46F9-9EC4-1586ACB72083}" xr6:coauthVersionLast="47" xr6:coauthVersionMax="47" xr10:uidLastSave="{00000000-0000-0000-0000-000000000000}"/>
  <bookViews>
    <workbookView xWindow="0" yWindow="315" windowWidth="21300" windowHeight="14490" xr2:uid="{00000000-000D-0000-FFFF-FFFF00000000}"/>
  </bookViews>
  <sheets>
    <sheet name="EJECUCIÓN GASTOS DICIEMBRE 2025" sheetId="1" r:id="rId1"/>
  </sheets>
  <definedNames>
    <definedName name="_xlnm.Print_Area" localSheetId="0">'EJECUCIÓN GASTOS DICIEMBRE 2025'!$A$1:$O$115</definedName>
    <definedName name="_xlnm.Print_Titles" localSheetId="0">'EJECUCIÓN GASTOS DICIEMBRE 2025'!$16:$16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I60" i="1" l="1"/>
  <c r="O89" i="1" l="1"/>
  <c r="O88" i="1"/>
  <c r="O86" i="1"/>
  <c r="O85" i="1"/>
  <c r="O81" i="1"/>
  <c r="O80" i="1"/>
  <c r="O79" i="1"/>
  <c r="O77" i="1"/>
  <c r="O76" i="1"/>
  <c r="O74" i="1"/>
  <c r="O73" i="1"/>
  <c r="O72" i="1"/>
  <c r="O71" i="1"/>
  <c r="O69" i="1"/>
  <c r="O68" i="1"/>
  <c r="O67" i="1"/>
  <c r="O66" i="1"/>
  <c r="O65" i="1"/>
  <c r="O64" i="1"/>
  <c r="O63" i="1"/>
  <c r="O62" i="1"/>
  <c r="O61" i="1"/>
  <c r="O59" i="1"/>
  <c r="O58" i="1"/>
  <c r="O57" i="1"/>
  <c r="O56" i="1"/>
  <c r="O55" i="1"/>
  <c r="O54" i="1"/>
  <c r="O53" i="1"/>
  <c r="O51" i="1"/>
  <c r="O50" i="1"/>
  <c r="O49" i="1"/>
  <c r="O48" i="1"/>
  <c r="O47" i="1"/>
  <c r="O46" i="1"/>
  <c r="O45" i="1"/>
  <c r="O43" i="1"/>
  <c r="O42" i="1"/>
  <c r="O41" i="1"/>
  <c r="O40" i="1"/>
  <c r="O39" i="1"/>
  <c r="O38" i="1"/>
  <c r="O37" i="1"/>
  <c r="O36" i="1"/>
  <c r="O35" i="1"/>
  <c r="O33" i="1"/>
  <c r="O32" i="1"/>
  <c r="O31" i="1"/>
  <c r="O30" i="1"/>
  <c r="O29" i="1"/>
  <c r="O28" i="1"/>
  <c r="O27" i="1"/>
  <c r="O26" i="1"/>
  <c r="O25" i="1"/>
  <c r="O23" i="1"/>
  <c r="O22" i="1"/>
  <c r="O21" i="1"/>
  <c r="O20" i="1"/>
  <c r="O19" i="1"/>
  <c r="O91" i="1"/>
  <c r="N90" i="1"/>
  <c r="N87" i="1"/>
  <c r="N84" i="1"/>
  <c r="N78" i="1"/>
  <c r="N75" i="1"/>
  <c r="N70" i="1"/>
  <c r="N60" i="1"/>
  <c r="N52" i="1"/>
  <c r="N44" i="1"/>
  <c r="N34" i="1"/>
  <c r="N24" i="1"/>
  <c r="N18" i="1"/>
  <c r="N82" i="1" l="1"/>
  <c r="N92" i="1"/>
  <c r="M90" i="1"/>
  <c r="M87" i="1"/>
  <c r="M84" i="1"/>
  <c r="L84" i="1"/>
  <c r="O84" i="1" s="1"/>
  <c r="M44" i="1"/>
  <c r="M24" i="1"/>
  <c r="M70" i="1"/>
  <c r="M34" i="1"/>
  <c r="N93" i="1" l="1"/>
  <c r="N17" i="1"/>
  <c r="M92" i="1"/>
  <c r="M83" i="1" s="1"/>
  <c r="M78" i="1"/>
  <c r="M75" i="1"/>
  <c r="M60" i="1"/>
  <c r="M52" i="1"/>
  <c r="O52" i="1" s="1"/>
  <c r="M18" i="1"/>
  <c r="L90" i="1"/>
  <c r="O90" i="1" s="1"/>
  <c r="L87" i="1"/>
  <c r="O87" i="1" s="1"/>
  <c r="L92" i="1" l="1"/>
  <c r="O92" i="1" s="1"/>
  <c r="M82" i="1"/>
  <c r="L83" i="1"/>
  <c r="O83" i="1" s="1"/>
  <c r="L78" i="1"/>
  <c r="O78" i="1" s="1"/>
  <c r="L75" i="1"/>
  <c r="O75" i="1" s="1"/>
  <c r="L70" i="1"/>
  <c r="O70" i="1" s="1"/>
  <c r="L60" i="1"/>
  <c r="L44" i="1"/>
  <c r="L34" i="1"/>
  <c r="L24" i="1"/>
  <c r="L18" i="1"/>
  <c r="K60" i="1"/>
  <c r="K44" i="1"/>
  <c r="K34" i="1"/>
  <c r="K24" i="1"/>
  <c r="K18" i="1"/>
  <c r="J34" i="1"/>
  <c r="J24" i="1"/>
  <c r="J18" i="1"/>
  <c r="J60" i="1"/>
  <c r="J44" i="1"/>
  <c r="I24" i="1"/>
  <c r="I34" i="1"/>
  <c r="I44" i="1"/>
  <c r="I18" i="1"/>
  <c r="H34" i="1"/>
  <c r="H60" i="1"/>
  <c r="G24" i="1"/>
  <c r="H44" i="1"/>
  <c r="H24" i="1"/>
  <c r="H18" i="1"/>
  <c r="G18" i="1"/>
  <c r="G44" i="1"/>
  <c r="G60" i="1"/>
  <c r="M17" i="1" l="1"/>
  <c r="M93" i="1"/>
  <c r="K82" i="1"/>
  <c r="L82" i="1"/>
  <c r="H82" i="1"/>
  <c r="H17" i="1" s="1"/>
  <c r="J82" i="1"/>
  <c r="J17" i="1" s="1"/>
  <c r="I82" i="1"/>
  <c r="I93" i="1" s="1"/>
  <c r="G82" i="1"/>
  <c r="G93" i="1" s="1"/>
  <c r="F60" i="1"/>
  <c r="O60" i="1" s="1"/>
  <c r="K93" i="1" l="1"/>
  <c r="L17" i="1"/>
  <c r="L93" i="1"/>
  <c r="K17" i="1"/>
  <c r="J93" i="1"/>
  <c r="I17" i="1"/>
  <c r="H93" i="1"/>
  <c r="G17" i="1"/>
  <c r="F34" i="1"/>
  <c r="O34" i="1" s="1"/>
  <c r="F24" i="1"/>
  <c r="F44" i="1"/>
  <c r="F18" i="1"/>
  <c r="E24" i="1"/>
  <c r="E18" i="1"/>
  <c r="E44" i="1"/>
  <c r="D24" i="1"/>
  <c r="D44" i="1"/>
  <c r="D18" i="1"/>
  <c r="C44" i="1"/>
  <c r="C24" i="1"/>
  <c r="C18" i="1"/>
  <c r="B44" i="1"/>
  <c r="B60" i="1"/>
  <c r="B70" i="1"/>
  <c r="B34" i="1"/>
  <c r="B24" i="1"/>
  <c r="B18" i="1"/>
  <c r="O18" i="1" l="1"/>
  <c r="O24" i="1"/>
  <c r="O44" i="1"/>
  <c r="F82" i="1"/>
  <c r="F17" i="1" s="1"/>
  <c r="E82" i="1"/>
  <c r="E93" i="1" s="1"/>
  <c r="D82" i="1"/>
  <c r="D17" i="1" s="1"/>
  <c r="B82" i="1"/>
  <c r="C82" i="1"/>
  <c r="O82" i="1" l="1"/>
  <c r="B93" i="1"/>
  <c r="B17" i="1"/>
  <c r="F93" i="1"/>
  <c r="D93" i="1"/>
  <c r="E17" i="1"/>
  <c r="C93" i="1"/>
  <c r="O93" i="1" s="1"/>
  <c r="C17" i="1"/>
  <c r="O17" i="1" s="1"/>
</calcChain>
</file>

<file path=xl/sharedStrings.xml><?xml version="1.0" encoding="utf-8"?>
<sst xmlns="http://schemas.openxmlformats.org/spreadsheetml/2006/main" count="101" uniqueCount="101">
  <si>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</si>
  <si>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</si>
  <si>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</si>
  <si>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</si>
  <si>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</si>
  <si>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</si>
  <si>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</si>
  <si>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</si>
  <si>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</si>
  <si>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</si>
  <si>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</si>
  <si>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</si>
  <si>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</si>
  <si>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</si>
  <si>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</si>
  <si>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</si>
  <si>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</si>
  <si>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</si>
  <si>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</si>
  <si>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</si>
  <si>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</si>
  <si>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</si>
  <si>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</si>
  <si>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</si>
  <si>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</si>
  <si>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</si>
  <si>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</si>
  <si>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</si>
  <si>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</si>
  <si>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</si>
  <si>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</si>
  <si>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</si>
  <si>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</si>
  <si>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</si>
  <si>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</si>
  <si>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</si>
  <si>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</si>
  <si>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</si>
  <si>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</si>
  <si>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</si>
  <si>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</si>
  <si>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</si>
  <si>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</si>
  <si>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</si>
  <si>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</si>
  <si>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</si>
  <si>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</si>
  <si>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</si>
  <si>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</si>
  <si>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</si>
  <si>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</si>
  <si>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</si>
  <si>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</si>
  <si>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</si>
  <si>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</si>
  <si>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</si>
  <si>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</si>
  <si>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</si>
  <si>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</si>
  <si>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</si>
  <si>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</si>
  <si>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</si>
  <si>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</si>
  <si>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</si>
  <si>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</si>
  <si>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</si>
  <si>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</si>
  <si>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</si>
  <si>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</si>
  <si>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</si>
  <si>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</si>
  <si>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</si>
  <si>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</si>
  <si>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</si>
  <si>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</si>
  <si>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</si>
  <si>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</si>
  <si>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</si>
  <si>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</si>
  <si>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</si>
  <si>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</si>
  <si>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</si>
  <si>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</si>
  <si>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</si>
  <si>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</si>
  <si>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</si>
  <si>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</si>
  <si>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</si>
  <si>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</si>
  <si>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</si>
  <si>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</si>
  <si>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</si>
  <si>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</si>
  <si>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2.8 - ADQUISICIÓN DE ACTIVOS FINANCIEROS CON FINES DE POLÍTICA</t>
  </si>
  <si>
    <t>OCTUBRE</t>
  </si>
  <si>
    <t>NOVIEMBRE</t>
  </si>
  <si>
    <t>DETALLE</t>
  </si>
  <si>
    <t>DICIEMBRE</t>
  </si>
  <si>
    <t xml:space="preserve">   DESDE 01 DE ENERO HASTA 31 DE DICIEMBRE, AÑO 2025</t>
  </si>
  <si>
    <t>Lic. Carlos Ortega García</t>
  </si>
  <si>
    <t>Enc.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</si>
</sst>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9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4" xfId="1" applyFont="1" applyBorder="1" applyAlignment="1">
      <alignment horizontal="right" vertical="center" wrapText="1"/>
    </xf>
    <xf numFmtId="43" fontId="11" fillId="0" borderId="5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8" fillId="2" borderId="14" xfId="1" applyFont="1" applyFill="1" applyBorder="1" applyAlignment="1">
      <alignment horizontal="right" vertical="center" wrapText="1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8" fillId="0" borderId="12" xfId="1" applyFont="1" applyBorder="1" applyAlignment="1">
      <alignment horizontal="right" vertical="center" wrapText="1"/>
    </xf>
    <xf numFmtId="2" fontId="11" fillId="0" borderId="3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8" fillId="2" borderId="10" xfId="1" applyFont="1" applyFill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3" fontId="8" fillId="0" borderId="13" xfId="1" applyFont="1" applyBorder="1" applyAlignment="1">
      <alignment horizontal="right" vertical="center" wrapText="1"/>
    </xf>
    <xf numFmtId="43" fontId="8" fillId="2" borderId="13" xfId="1" applyFont="1" applyFill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/>
    </xf>
    <xf numFmtId="43" fontId="8" fillId="0" borderId="13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 wrapText="1"/>
    </xf>
    <xf numFmtId="43" fontId="3" fillId="0" borderId="0" xfId="0" applyNumberFormat="1" applyFont="1" applyAlignment="1">
      <alignment horizontal="right" vertical="center"/>
    </xf>
    <xf numFmtId="43" fontId="8" fillId="2" borderId="15" xfId="1" applyFont="1" applyFill="1" applyBorder="1" applyAlignment="1">
      <alignment horizontal="right" vertical="center" wrapText="1"/>
    </xf>
    <xf numFmtId="43" fontId="8" fillId="0" borderId="15" xfId="0" applyNumberFormat="1" applyFont="1" applyBorder="1" applyAlignment="1">
      <alignment horizontal="right" vertical="center"/>
    </xf>
    <xf numFmtId="43" fontId="8" fillId="0" borderId="10" xfId="0" applyNumberFormat="1" applyFont="1" applyBorder="1" applyAlignment="1">
      <alignment horizontal="right" vertical="center"/>
    </xf>
    <xf numFmtId="43" fontId="11" fillId="0" borderId="5" xfId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11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6" xfId="1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 wrapText="1"/>
    </xf>
    <xf numFmtId="2" fontId="11" fillId="0" borderId="5" xfId="1" applyNumberFormat="1" applyFont="1" applyBorder="1" applyAlignment="1">
      <alignment horizontal="right" vertical="center" wrapText="1"/>
    </xf>
    <xf numFmtId="2" fontId="8" fillId="0" borderId="10" xfId="0" applyNumberFormat="1" applyFont="1" applyBorder="1" applyAlignment="1">
      <alignment horizontal="right" vertical="center"/>
    </xf>
    <xf numFmtId="2" fontId="8" fillId="0" borderId="10" xfId="1" applyNumberFormat="1" applyFont="1" applyBorder="1" applyAlignment="1">
      <alignment horizontal="right" vertical="center"/>
    </xf>
    <xf numFmtId="43" fontId="8" fillId="3" borderId="10" xfId="1" applyFont="1" applyFill="1" applyBorder="1" applyAlignment="1">
      <alignment horizontal="right" vertical="center" wrapText="1"/>
    </xf>
    <xf numFmtId="43" fontId="8" fillId="3" borderId="10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8" fillId="0" borderId="14" xfId="1" applyNumberFormat="1" applyFont="1" applyBorder="1" applyAlignment="1">
      <alignment horizontal="right" vertical="center"/>
    </xf>
    <xf numFmtId="2" fontId="8" fillId="0" borderId="15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 vertical="center"/>
    </xf>
    <xf numFmtId="43" fontId="11" fillId="0" borderId="3" xfId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right" vertical="center"/>
    </xf>
    <xf numFmtId="43" fontId="11" fillId="0" borderId="17" xfId="1" applyFont="1" applyFill="1" applyBorder="1" applyAlignment="1">
      <alignment horizontal="right" vertical="center"/>
    </xf>
    <xf numFmtId="43" fontId="8" fillId="0" borderId="18" xfId="1" applyFont="1" applyBorder="1" applyAlignment="1">
      <alignment horizontal="right" vertical="center" wrapText="1"/>
    </xf>
    <xf numFmtId="43" fontId="8" fillId="0" borderId="20" xfId="0" applyNumberFormat="1" applyFont="1" applyBorder="1" applyAlignment="1">
      <alignment horizontal="right" vertical="center"/>
    </xf>
    <xf numFmtId="43" fontId="8" fillId="0" borderId="22" xfId="0" applyNumberFormat="1" applyFont="1" applyBorder="1" applyAlignment="1">
      <alignment horizontal="right" vertical="center"/>
    </xf>
    <xf numFmtId="2" fontId="8" fillId="0" borderId="22" xfId="0" applyNumberFormat="1" applyFont="1" applyBorder="1" applyAlignment="1">
      <alignment horizontal="right" vertical="center"/>
    </xf>
    <xf numFmtId="43" fontId="8" fillId="0" borderId="24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2" fontId="8" fillId="0" borderId="20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43" fontId="8" fillId="0" borderId="22" xfId="1" applyFont="1" applyBorder="1" applyAlignment="1">
      <alignment horizontal="right" vertical="center"/>
    </xf>
    <xf numFmtId="2" fontId="8" fillId="0" borderId="27" xfId="0" applyNumberFormat="1" applyFont="1" applyBorder="1" applyAlignment="1">
      <alignment horizontal="right" vertical="center"/>
    </xf>
    <xf numFmtId="2" fontId="11" fillId="0" borderId="20" xfId="1" applyNumberFormat="1" applyFont="1" applyBorder="1" applyAlignment="1">
      <alignment horizontal="right" vertical="center"/>
    </xf>
    <xf numFmtId="2" fontId="11" fillId="0" borderId="24" xfId="1" applyNumberFormat="1" applyFont="1" applyBorder="1" applyAlignment="1">
      <alignment horizontal="right" vertical="center"/>
    </xf>
    <xf numFmtId="2" fontId="11" fillId="0" borderId="27" xfId="1" applyNumberFormat="1" applyFont="1" applyBorder="1" applyAlignment="1">
      <alignment horizontal="right" vertical="center"/>
    </xf>
    <xf numFmtId="43" fontId="8" fillId="0" borderId="15" xfId="1" applyFont="1" applyBorder="1" applyAlignment="1">
      <alignment horizontal="right" vertical="center" wrapText="1"/>
    </xf>
    <xf numFmtId="43" fontId="11" fillId="0" borderId="7" xfId="1" applyFont="1" applyBorder="1" applyAlignment="1">
      <alignment horizontal="right" vertical="center"/>
    </xf>
    <xf numFmtId="43" fontId="11" fillId="0" borderId="11" xfId="1" applyFont="1" applyBorder="1" applyAlignment="1">
      <alignment horizontal="right" vertical="center"/>
    </xf>
    <xf numFmtId="43" fontId="11" fillId="0" borderId="17" xfId="1" applyFont="1" applyBorder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2" fontId="11" fillId="0" borderId="30" xfId="1" applyNumberFormat="1" applyFont="1" applyBorder="1" applyAlignment="1">
      <alignment horizontal="right" vertical="center"/>
    </xf>
    <xf numFmtId="2" fontId="11" fillId="0" borderId="29" xfId="1" applyNumberFormat="1" applyFont="1" applyBorder="1" applyAlignment="1">
      <alignment horizontal="right" vertical="center"/>
    </xf>
    <xf numFmtId="2" fontId="11" fillId="0" borderId="31" xfId="1" applyNumberFormat="1" applyFont="1" applyBorder="1" applyAlignment="1">
      <alignment horizontal="right" vertical="center"/>
    </xf>
    <xf numFmtId="2" fontId="11" fillId="0" borderId="32" xfId="1" applyNumberFormat="1" applyFont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1429082</xdr:colOff>
      <xdr:row>0</xdr:row>
      <xdr:rowOff>122464</xdr:rowOff>
    </xdr:from>
    <xdr:ext cx="4044289" cy="2511136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56011" y="122464"/>
          <a:ext cx="4044289" cy="2511136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1</xdr:col>
      <xdr:colOff>717039</xdr:colOff>
      <xdr:row>105</xdr:row>
      <xdr:rowOff>138327</xdr:rowOff>
    </xdr:from>
    <xdr:ext cx="3686803" cy="926761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3197133" y="67011016"/>
          <a:ext cx="3686803" cy="926761"/>
          <a:chOff x="-627437" y="-66817"/>
          <a:chExt cx="2243820" cy="416667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1666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16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627437" y="-2889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 editAs="oneCell">
    <xdr:from>
      <xdr:col>10</xdr:col>
      <xdr:colOff>204105</xdr:colOff>
      <xdr:row>106</xdr:row>
      <xdr:rowOff>176891</xdr:rowOff>
    </xdr:from>
    <xdr:to>
      <xdr:col>12</xdr:col>
      <xdr:colOff>932243</xdr:colOff>
      <xdr:row>106</xdr:row>
      <xdr:rowOff>189084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C8D2AC-7ECC-0353-3B10-39EF218CD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46926" y="67545855"/>
          <a:ext cx="3694496" cy="1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5"/>
  <sheetViews>
    <sheetView showGridLines="0" tabSelected="1" topLeftCell="A78" zoomScale="53" zoomScaleNormal="53" zoomScaleSheetLayoutView="100" workbookViewId="0">
      <selection activeCell="O83" sqref="O83"/>
    </sheetView>
  </sheetViews>
  <sheetFormatPr baseColWidth="10" defaultColWidth="14.42578125" defaultRowHeight="15" customHeight="1" x14ac:dyDescent="0.25"/>
  <cols>
    <col min="1" max="1" width="37.140625" customWidth="1"/>
    <col min="2" max="2" width="25.5703125" style="23" customWidth="1"/>
    <col min="3" max="4" width="22.28515625" style="16" customWidth="1"/>
    <col min="5" max="13" width="22.28515625" style="23" customWidth="1"/>
    <col min="14" max="14" width="26" style="23" customWidth="1"/>
    <col min="15" max="15" width="28" style="23" customWidth="1"/>
    <col min="16" max="16" width="7" customWidth="1"/>
    <col min="17" max="18" width="9.140625" customWidth="1"/>
  </cols>
  <sheetData>
    <row r="1" spans="1:17" ht="18.75" x14ac:dyDescent="0.25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7" ht="18.75" x14ac:dyDescent="0.25">
      <c r="A2" s="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7" ht="18.75" x14ac:dyDescent="0.25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7" ht="18.75" x14ac:dyDescent="0.25">
      <c r="A4" s="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6" spans="1:17" ht="18.75" x14ac:dyDescent="0.25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7" ht="18.75" x14ac:dyDescent="0.25">
      <c r="A7" s="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7" ht="18.75" x14ac:dyDescent="0.25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7" ht="18.75" x14ac:dyDescent="0.25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7" ht="18.75" x14ac:dyDescent="0.25">
      <c r="A10" s="101"/>
      <c r="B10" s="10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7" ht="18.75" customHeight="1" x14ac:dyDescent="0.25">
      <c r="A11" s="101"/>
      <c r="B11" s="101"/>
      <c r="C11" s="102"/>
    </row>
    <row r="12" spans="1:17" ht="25.5" customHeight="1" x14ac:dyDescent="0.25">
      <c r="A12" s="103" t="s">
        <v>98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7" ht="35.450000000000003" customHeight="1" x14ac:dyDescent="0.25">
      <c r="A13" s="103" t="s">
        <v>80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</row>
    <row r="14" spans="1:17" ht="18.600000000000001" customHeight="1" x14ac:dyDescent="0.3">
      <c r="A14" s="100" t="s">
        <v>79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</row>
    <row r="15" spans="1:17" ht="12" customHeight="1" thickBot="1" x14ac:dyDescent="0.35">
      <c r="A15" s="5"/>
      <c r="B15" s="17"/>
      <c r="C15" s="12"/>
      <c r="D15" s="12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7" ht="42.75" customHeight="1" thickBot="1" x14ac:dyDescent="0.3">
      <c r="A16" s="9" t="s">
        <v>96</v>
      </c>
      <c r="B16" s="9" t="s">
        <v>77</v>
      </c>
      <c r="C16" s="9" t="s">
        <v>0</v>
      </c>
      <c r="D16" s="9" t="s">
        <v>85</v>
      </c>
      <c r="E16" s="8" t="s">
        <v>86</v>
      </c>
      <c r="F16" s="8" t="s">
        <v>87</v>
      </c>
      <c r="G16" s="8" t="s">
        <v>88</v>
      </c>
      <c r="H16" s="8" t="s">
        <v>89</v>
      </c>
      <c r="I16" s="8" t="s">
        <v>90</v>
      </c>
      <c r="J16" s="9" t="s">
        <v>91</v>
      </c>
      <c r="K16" s="9" t="s">
        <v>92</v>
      </c>
      <c r="L16" s="9" t="s">
        <v>94</v>
      </c>
      <c r="M16" s="9" t="s">
        <v>95</v>
      </c>
      <c r="N16" s="9" t="s">
        <v>97</v>
      </c>
      <c r="O16" s="9" t="s">
        <v>1</v>
      </c>
      <c r="P16" s="2"/>
      <c r="Q16" s="2"/>
    </row>
    <row r="17" spans="1:18" ht="39.75" customHeight="1" thickBot="1" x14ac:dyDescent="0.3">
      <c r="A17" s="7" t="s">
        <v>2</v>
      </c>
      <c r="B17" s="13">
        <f t="shared" ref="B17:I17" si="0">+B82</f>
        <v>1932937781</v>
      </c>
      <c r="C17" s="13">
        <f t="shared" si="0"/>
        <v>76263208.260000005</v>
      </c>
      <c r="D17" s="13">
        <f t="shared" si="0"/>
        <v>108640125.46000001</v>
      </c>
      <c r="E17" s="28">
        <f t="shared" si="0"/>
        <v>109557420.17</v>
      </c>
      <c r="F17" s="35">
        <f t="shared" si="0"/>
        <v>106241494.5</v>
      </c>
      <c r="G17" s="35">
        <f t="shared" si="0"/>
        <v>139579859.22999999</v>
      </c>
      <c r="H17" s="35">
        <f t="shared" si="0"/>
        <v>103499741.84</v>
      </c>
      <c r="I17" s="35">
        <f t="shared" si="0"/>
        <v>121933828.5</v>
      </c>
      <c r="J17" s="72">
        <f>+J82</f>
        <v>133219964.06</v>
      </c>
      <c r="K17" s="42">
        <f>+K82</f>
        <v>176543389.96000001</v>
      </c>
      <c r="L17" s="42">
        <f>+L82</f>
        <v>145406684.72999999</v>
      </c>
      <c r="M17" s="42">
        <f>+M82</f>
        <v>157658420.50000015</v>
      </c>
      <c r="N17" s="85">
        <f>+N82</f>
        <v>368337007.38</v>
      </c>
      <c r="O17" s="45">
        <f t="shared" ref="O17:O48" si="1">SUM(C17:N17)</f>
        <v>1746881144.5900002</v>
      </c>
      <c r="P17" s="2"/>
      <c r="Q17" s="2"/>
    </row>
    <row r="18" spans="1:18" ht="56.25" customHeight="1" thickBot="1" x14ac:dyDescent="0.3">
      <c r="A18" s="7" t="s">
        <v>3</v>
      </c>
      <c r="B18" s="13">
        <f>+B19+B20+B21+B23</f>
        <v>939441595</v>
      </c>
      <c r="C18" s="13">
        <f t="shared" ref="C18:I18" si="2">+C19+C20+C23</f>
        <v>54881962.800000004</v>
      </c>
      <c r="D18" s="13">
        <f t="shared" si="2"/>
        <v>57947980.650000006</v>
      </c>
      <c r="E18" s="28">
        <f t="shared" si="2"/>
        <v>55893950.880000003</v>
      </c>
      <c r="F18" s="35">
        <f t="shared" si="2"/>
        <v>57125944.530000001</v>
      </c>
      <c r="G18" s="35">
        <f t="shared" si="2"/>
        <v>97594559.739999995</v>
      </c>
      <c r="H18" s="35">
        <f t="shared" si="2"/>
        <v>59562086.530000009</v>
      </c>
      <c r="I18" s="35">
        <f t="shared" si="2"/>
        <v>70531831.530000001</v>
      </c>
      <c r="J18" s="35">
        <f>+J19+J20+J23</f>
        <v>63541615.189999998</v>
      </c>
      <c r="K18" s="42">
        <f>+K19+K20+K23</f>
        <v>63488591.710000001</v>
      </c>
      <c r="L18" s="42">
        <f>SUM(L19:L23)</f>
        <v>65915586.469999999</v>
      </c>
      <c r="M18" s="42">
        <f>SUM(M19:M23)</f>
        <v>116725504.41000006</v>
      </c>
      <c r="N18" s="42">
        <f>SUM(N19:N23)</f>
        <v>176345960.94999999</v>
      </c>
      <c r="O18" s="46">
        <f t="shared" si="1"/>
        <v>939555575.3900001</v>
      </c>
      <c r="R18" s="2"/>
    </row>
    <row r="19" spans="1:18" s="90" customFormat="1" ht="33" customHeight="1" x14ac:dyDescent="0.25">
      <c r="A19" s="89" t="s">
        <v>4</v>
      </c>
      <c r="B19" s="18">
        <v>743053668</v>
      </c>
      <c r="C19" s="40">
        <v>46659081.600000001</v>
      </c>
      <c r="D19" s="40">
        <v>49505945.18</v>
      </c>
      <c r="E19" s="32">
        <v>47536718.009999998</v>
      </c>
      <c r="F19" s="32">
        <v>48599141.729999997</v>
      </c>
      <c r="G19" s="32">
        <v>49732759.68</v>
      </c>
      <c r="H19" s="37">
        <v>50725269.020000003</v>
      </c>
      <c r="I19" s="32">
        <v>58002624.490000002</v>
      </c>
      <c r="J19" s="32">
        <v>54164101.899999999</v>
      </c>
      <c r="K19" s="41">
        <v>54112731.549999997</v>
      </c>
      <c r="L19" s="41">
        <v>55912603.140000001</v>
      </c>
      <c r="M19" s="40">
        <v>107077807.92000008</v>
      </c>
      <c r="N19" s="37">
        <v>62131088.389999986</v>
      </c>
      <c r="O19" s="73">
        <f t="shared" si="1"/>
        <v>684159872.61000001</v>
      </c>
    </row>
    <row r="20" spans="1:18" s="90" customFormat="1" ht="33.75" customHeight="1" x14ac:dyDescent="0.25">
      <c r="A20" s="91" t="s">
        <v>5</v>
      </c>
      <c r="B20" s="14">
        <v>97075325</v>
      </c>
      <c r="C20" s="41">
        <v>1125258.3799999999</v>
      </c>
      <c r="D20" s="41">
        <v>1125258.3799999999</v>
      </c>
      <c r="E20" s="32">
        <v>1125258.3799999999</v>
      </c>
      <c r="F20" s="32">
        <v>1125258.3799999999</v>
      </c>
      <c r="G20" s="32">
        <v>40372684.640000001</v>
      </c>
      <c r="H20" s="32">
        <v>1110258.3799999999</v>
      </c>
      <c r="I20" s="32">
        <v>3787184.89</v>
      </c>
      <c r="J20" s="32">
        <v>1125258.3799999999</v>
      </c>
      <c r="K20" s="41">
        <v>1125258.3799999999</v>
      </c>
      <c r="L20" s="41">
        <v>1562546.89</v>
      </c>
      <c r="M20" s="40">
        <v>1350697.9499999955</v>
      </c>
      <c r="N20" s="37">
        <v>105714311.84999999</v>
      </c>
      <c r="O20" s="74">
        <f t="shared" si="1"/>
        <v>160649234.88</v>
      </c>
    </row>
    <row r="21" spans="1:18" s="90" customFormat="1" ht="44.25" customHeight="1" x14ac:dyDescent="0.25">
      <c r="A21" s="91" t="s">
        <v>6</v>
      </c>
      <c r="B21" s="14">
        <v>150000</v>
      </c>
      <c r="C21" s="24">
        <v>0</v>
      </c>
      <c r="D21" s="24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4">
        <v>0</v>
      </c>
      <c r="L21" s="24">
        <v>0</v>
      </c>
      <c r="M21" s="24">
        <v>0</v>
      </c>
      <c r="N21" s="29">
        <v>0</v>
      </c>
      <c r="O21" s="75">
        <f t="shared" si="1"/>
        <v>0</v>
      </c>
    </row>
    <row r="22" spans="1:18" s="90" customFormat="1" ht="57.75" customHeight="1" x14ac:dyDescent="0.25">
      <c r="A22" s="91" t="s">
        <v>7</v>
      </c>
      <c r="B22" s="10">
        <v>0</v>
      </c>
      <c r="C22" s="24">
        <v>0</v>
      </c>
      <c r="D22" s="24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4">
        <v>0</v>
      </c>
      <c r="L22" s="24">
        <v>0</v>
      </c>
      <c r="M22" s="24">
        <v>0</v>
      </c>
      <c r="N22" s="29">
        <v>0</v>
      </c>
      <c r="O22" s="75">
        <f t="shared" si="1"/>
        <v>0</v>
      </c>
    </row>
    <row r="23" spans="1:18" s="90" customFormat="1" ht="52.5" customHeight="1" thickBot="1" x14ac:dyDescent="0.3">
      <c r="A23" s="92" t="s">
        <v>8</v>
      </c>
      <c r="B23" s="19">
        <v>99162602</v>
      </c>
      <c r="C23" s="47">
        <v>7097622.8200000003</v>
      </c>
      <c r="D23" s="47">
        <v>7316777.0899999999</v>
      </c>
      <c r="E23" s="32">
        <v>7231974.4900000002</v>
      </c>
      <c r="F23" s="32">
        <v>7401544.4199999999</v>
      </c>
      <c r="G23" s="32">
        <v>7489115.4199999999</v>
      </c>
      <c r="H23" s="32">
        <v>7726559.1299999999</v>
      </c>
      <c r="I23" s="32">
        <v>8742022.1500000004</v>
      </c>
      <c r="J23" s="32">
        <v>8252254.9100000001</v>
      </c>
      <c r="K23" s="41">
        <v>8250601.7800000003</v>
      </c>
      <c r="L23" s="41">
        <v>8440436.4399999995</v>
      </c>
      <c r="M23" s="40">
        <v>8296998.5399999917</v>
      </c>
      <c r="N23" s="86">
        <v>8500560.7100000083</v>
      </c>
      <c r="O23" s="76">
        <f t="shared" si="1"/>
        <v>94746467.900000006</v>
      </c>
    </row>
    <row r="24" spans="1:18" s="90" customFormat="1" ht="58.5" customHeight="1" thickBot="1" x14ac:dyDescent="0.3">
      <c r="A24" s="7" t="s">
        <v>9</v>
      </c>
      <c r="B24" s="13">
        <f>+B25+B26+B27+B28+B29+B30+B31+B32+B33</f>
        <v>86963737</v>
      </c>
      <c r="C24" s="13">
        <f>+C25</f>
        <v>1246785.3899999999</v>
      </c>
      <c r="D24" s="13">
        <f>+D25+D27+D29+D30+D32</f>
        <v>4770083.4400000004</v>
      </c>
      <c r="E24" s="28">
        <f>+E25+E27+E29+E30+E32+E28</f>
        <v>2176437.0700000003</v>
      </c>
      <c r="F24" s="28">
        <f>+F25+F27+F29+F30+F32+F28+F26</f>
        <v>3363382.15</v>
      </c>
      <c r="G24" s="35">
        <f>+G25+G27+G29+G30+G32+G28+G26+G31</f>
        <v>3181691.17</v>
      </c>
      <c r="H24" s="35">
        <f>+H25+H27+H29+H30+H32+H28+H26+H31</f>
        <v>3893648.55</v>
      </c>
      <c r="I24" s="35">
        <f>+I25+I27+I29+I30+I32+I28+I26+I31+I33</f>
        <v>8459165.6899999995</v>
      </c>
      <c r="J24" s="35">
        <f>+J25+J27+J29+J30+J32+J28+J26+J31+J33</f>
        <v>5889447.2699999996</v>
      </c>
      <c r="K24" s="42">
        <f>+K25+K27+K29+K30+K32+K28+K26+K31+K33</f>
        <v>18056560.150000002</v>
      </c>
      <c r="L24" s="42">
        <f>SUM(L25:L33)</f>
        <v>8831249.3900000006</v>
      </c>
      <c r="M24" s="42">
        <f>SUM(M25:M33)</f>
        <v>5508453.950000002</v>
      </c>
      <c r="N24" s="42">
        <f>SUM(N25:N33)</f>
        <v>13014951.02</v>
      </c>
      <c r="O24" s="46">
        <f t="shared" si="1"/>
        <v>78391855.24000001</v>
      </c>
    </row>
    <row r="25" spans="1:18" s="90" customFormat="1" ht="32.25" customHeight="1" x14ac:dyDescent="0.25">
      <c r="A25" s="89" t="s">
        <v>10</v>
      </c>
      <c r="B25" s="18">
        <v>19085792</v>
      </c>
      <c r="C25" s="40">
        <v>1246785.3899999999</v>
      </c>
      <c r="D25" s="40">
        <v>1157519.51</v>
      </c>
      <c r="E25" s="32">
        <v>700808.98</v>
      </c>
      <c r="F25" s="32">
        <v>1807255.11</v>
      </c>
      <c r="G25" s="32">
        <v>861947.44</v>
      </c>
      <c r="H25" s="32">
        <v>1319001.58</v>
      </c>
      <c r="I25" s="32">
        <v>931993.14</v>
      </c>
      <c r="J25" s="32">
        <v>1469533.13</v>
      </c>
      <c r="K25" s="41">
        <v>2587738.46</v>
      </c>
      <c r="L25" s="41">
        <v>3009576.65</v>
      </c>
      <c r="M25" s="40">
        <v>1183368.9500000011</v>
      </c>
      <c r="N25" s="37">
        <v>2551537.9600000009</v>
      </c>
      <c r="O25" s="73">
        <f t="shared" si="1"/>
        <v>18827066.300000001</v>
      </c>
    </row>
    <row r="26" spans="1:18" s="90" customFormat="1" ht="63.75" customHeight="1" x14ac:dyDescent="0.25">
      <c r="A26" s="91" t="s">
        <v>11</v>
      </c>
      <c r="B26" s="14">
        <v>2930000</v>
      </c>
      <c r="C26" s="24">
        <v>0</v>
      </c>
      <c r="D26" s="24">
        <v>0</v>
      </c>
      <c r="E26" s="29">
        <v>0</v>
      </c>
      <c r="F26" s="32">
        <v>137640.88</v>
      </c>
      <c r="G26" s="32">
        <v>132484.28</v>
      </c>
      <c r="H26" s="32">
        <v>622699.59</v>
      </c>
      <c r="I26" s="32">
        <v>366175.29</v>
      </c>
      <c r="J26" s="32">
        <v>618060.4</v>
      </c>
      <c r="K26" s="41">
        <v>-240579.77</v>
      </c>
      <c r="L26" s="41">
        <v>874686.8</v>
      </c>
      <c r="M26" s="41">
        <v>-153399.99999999953</v>
      </c>
      <c r="N26" s="32">
        <v>1034344.3399999999</v>
      </c>
      <c r="O26" s="74">
        <f t="shared" si="1"/>
        <v>3392111.81</v>
      </c>
    </row>
    <row r="27" spans="1:18" s="90" customFormat="1" ht="36.75" customHeight="1" x14ac:dyDescent="0.25">
      <c r="A27" s="91" t="s">
        <v>12</v>
      </c>
      <c r="B27" s="14">
        <v>5600000</v>
      </c>
      <c r="C27" s="24">
        <v>0</v>
      </c>
      <c r="D27" s="41">
        <v>696189.4</v>
      </c>
      <c r="E27" s="32">
        <v>285075.5</v>
      </c>
      <c r="F27" s="32">
        <v>302193.59999999998</v>
      </c>
      <c r="G27" s="32">
        <v>483817</v>
      </c>
      <c r="H27" s="32">
        <v>69480.3</v>
      </c>
      <c r="I27" s="32">
        <v>417684.36</v>
      </c>
      <c r="J27" s="32">
        <v>55803.64</v>
      </c>
      <c r="K27" s="41">
        <v>774849.89</v>
      </c>
      <c r="L27" s="24">
        <v>0</v>
      </c>
      <c r="M27" s="24">
        <v>0</v>
      </c>
      <c r="N27" s="32">
        <v>1389287.1499999994</v>
      </c>
      <c r="O27" s="74">
        <f t="shared" si="1"/>
        <v>4474380.84</v>
      </c>
    </row>
    <row r="28" spans="1:18" s="90" customFormat="1" ht="41.25" customHeight="1" x14ac:dyDescent="0.25">
      <c r="A28" s="91" t="s">
        <v>13</v>
      </c>
      <c r="B28" s="14">
        <v>700000</v>
      </c>
      <c r="C28" s="24">
        <v>0</v>
      </c>
      <c r="D28" s="24">
        <v>0</v>
      </c>
      <c r="E28" s="32">
        <v>160591.76</v>
      </c>
      <c r="F28" s="29">
        <v>0</v>
      </c>
      <c r="G28" s="29">
        <v>0</v>
      </c>
      <c r="H28" s="29">
        <v>0</v>
      </c>
      <c r="I28" s="29">
        <v>0</v>
      </c>
      <c r="J28" s="32">
        <v>78188.06</v>
      </c>
      <c r="K28" s="24">
        <v>0</v>
      </c>
      <c r="L28" s="41">
        <v>252089.14</v>
      </c>
      <c r="M28" s="41">
        <v>404587.34</v>
      </c>
      <c r="N28" s="32">
        <v>50000</v>
      </c>
      <c r="O28" s="74">
        <f t="shared" si="1"/>
        <v>945456.3</v>
      </c>
    </row>
    <row r="29" spans="1:18" s="90" customFormat="1" ht="50.25" customHeight="1" x14ac:dyDescent="0.25">
      <c r="A29" s="91" t="s">
        <v>14</v>
      </c>
      <c r="B29" s="14">
        <v>19505784</v>
      </c>
      <c r="C29" s="24">
        <v>0</v>
      </c>
      <c r="D29" s="41">
        <v>1725744.13</v>
      </c>
      <c r="E29" s="32">
        <v>871274.16</v>
      </c>
      <c r="F29" s="32">
        <v>876418.24</v>
      </c>
      <c r="G29" s="32">
        <v>1280063.94</v>
      </c>
      <c r="H29" s="32">
        <v>1778630.69</v>
      </c>
      <c r="I29" s="32">
        <v>790887.64</v>
      </c>
      <c r="J29" s="32">
        <v>1354746.49</v>
      </c>
      <c r="K29" s="41">
        <v>473613</v>
      </c>
      <c r="L29" s="41">
        <v>1965316.9</v>
      </c>
      <c r="M29" s="41">
        <v>551517.80000000075</v>
      </c>
      <c r="N29" s="32">
        <v>4748876.0299999993</v>
      </c>
      <c r="O29" s="74">
        <f t="shared" si="1"/>
        <v>16417089.02</v>
      </c>
    </row>
    <row r="30" spans="1:18" s="90" customFormat="1" ht="32.25" customHeight="1" x14ac:dyDescent="0.25">
      <c r="A30" s="91" t="s">
        <v>15</v>
      </c>
      <c r="B30" s="14">
        <v>4659476</v>
      </c>
      <c r="C30" s="24">
        <v>0</v>
      </c>
      <c r="D30" s="41">
        <v>730430.4</v>
      </c>
      <c r="E30" s="29">
        <v>0</v>
      </c>
      <c r="F30" s="32">
        <v>99874.32</v>
      </c>
      <c r="G30" s="29">
        <v>0</v>
      </c>
      <c r="H30" s="29">
        <v>0</v>
      </c>
      <c r="I30" s="29">
        <v>0</v>
      </c>
      <c r="J30" s="29">
        <v>0</v>
      </c>
      <c r="K30" s="69">
        <v>10868720.65</v>
      </c>
      <c r="L30" s="24">
        <v>0</v>
      </c>
      <c r="M30" s="41">
        <v>1755884.8399999999</v>
      </c>
      <c r="N30" s="32">
        <v>717509.58999999985</v>
      </c>
      <c r="O30" s="74">
        <f t="shared" si="1"/>
        <v>14172419.800000001</v>
      </c>
    </row>
    <row r="31" spans="1:18" s="90" customFormat="1" ht="103.5" customHeight="1" x14ac:dyDescent="0.25">
      <c r="A31" s="91" t="s">
        <v>16</v>
      </c>
      <c r="B31" s="14">
        <v>8124083</v>
      </c>
      <c r="C31" s="24">
        <v>0</v>
      </c>
      <c r="D31" s="24">
        <v>0</v>
      </c>
      <c r="E31" s="29">
        <v>0</v>
      </c>
      <c r="F31" s="29">
        <v>0</v>
      </c>
      <c r="G31" s="32">
        <v>184238.51</v>
      </c>
      <c r="H31" s="32">
        <v>-184238.51</v>
      </c>
      <c r="I31" s="32">
        <v>3251338.56</v>
      </c>
      <c r="J31" s="32">
        <v>766162.2</v>
      </c>
      <c r="K31" s="24">
        <v>0</v>
      </c>
      <c r="L31" s="24">
        <v>0</v>
      </c>
      <c r="M31" s="41">
        <v>521129.29999999981</v>
      </c>
      <c r="N31" s="32">
        <v>635784</v>
      </c>
      <c r="O31" s="74">
        <f t="shared" si="1"/>
        <v>5174414.0599999996</v>
      </c>
    </row>
    <row r="32" spans="1:18" s="90" customFormat="1" ht="69" customHeight="1" x14ac:dyDescent="0.25">
      <c r="A32" s="91" t="s">
        <v>78</v>
      </c>
      <c r="B32" s="14">
        <v>18033602</v>
      </c>
      <c r="C32" s="24">
        <v>0</v>
      </c>
      <c r="D32" s="41">
        <v>460200</v>
      </c>
      <c r="E32" s="32">
        <v>158686.67000000001</v>
      </c>
      <c r="F32" s="32">
        <v>140000</v>
      </c>
      <c r="G32" s="32">
        <v>239140</v>
      </c>
      <c r="H32" s="32">
        <v>288074.90000000002</v>
      </c>
      <c r="I32" s="32">
        <v>1201286.7</v>
      </c>
      <c r="J32" s="32">
        <v>95960</v>
      </c>
      <c r="K32" s="41">
        <v>1272530.8999999999</v>
      </c>
      <c r="L32" s="41">
        <v>1122598.8999999999</v>
      </c>
      <c r="M32" s="41">
        <v>623827.09999999963</v>
      </c>
      <c r="N32" s="32">
        <v>1887611.9500000002</v>
      </c>
      <c r="O32" s="74">
        <f t="shared" si="1"/>
        <v>7489917.1200000001</v>
      </c>
    </row>
    <row r="33" spans="1:15" s="90" customFormat="1" ht="60" customHeight="1" thickBot="1" x14ac:dyDescent="0.3">
      <c r="A33" s="92" t="s">
        <v>17</v>
      </c>
      <c r="B33" s="19">
        <v>8325000</v>
      </c>
      <c r="C33" s="48">
        <v>0</v>
      </c>
      <c r="D33" s="48">
        <v>0</v>
      </c>
      <c r="E33" s="49">
        <v>0</v>
      </c>
      <c r="F33" s="29">
        <v>0</v>
      </c>
      <c r="G33" s="49">
        <v>0</v>
      </c>
      <c r="H33" s="49">
        <v>0</v>
      </c>
      <c r="I33" s="32">
        <v>1499800</v>
      </c>
      <c r="J33" s="32">
        <v>1450993.35</v>
      </c>
      <c r="K33" s="41">
        <v>2319687.02</v>
      </c>
      <c r="L33" s="41">
        <v>1606981</v>
      </c>
      <c r="M33" s="47">
        <v>621538.62000000011</v>
      </c>
      <c r="N33" s="49">
        <v>0</v>
      </c>
      <c r="O33" s="76">
        <f t="shared" si="1"/>
        <v>7498999.9900000002</v>
      </c>
    </row>
    <row r="34" spans="1:15" s="90" customFormat="1" ht="57.75" customHeight="1" thickBot="1" x14ac:dyDescent="0.3">
      <c r="A34" s="7" t="s">
        <v>18</v>
      </c>
      <c r="B34" s="28">
        <f>+B35+B36+B37+B38+B39+B40+B41+B43</f>
        <v>197096507</v>
      </c>
      <c r="C34" s="60">
        <v>0</v>
      </c>
      <c r="D34" s="60">
        <v>0</v>
      </c>
      <c r="E34" s="60">
        <v>0</v>
      </c>
      <c r="F34" s="39">
        <f>+F35</f>
        <v>117705</v>
      </c>
      <c r="G34" s="60">
        <v>0</v>
      </c>
      <c r="H34" s="39">
        <f>+H37+H43</f>
        <v>1433122.8199999998</v>
      </c>
      <c r="I34" s="39">
        <f>+I37+I43+I36+I39</f>
        <v>890430.07000000007</v>
      </c>
      <c r="J34" s="39">
        <f>+J37+J43+J36+J39+J35</f>
        <v>22854480.640000001</v>
      </c>
      <c r="K34" s="38">
        <f>+K37+K43+K36+K39+K35+K38</f>
        <v>54632607.380000003</v>
      </c>
      <c r="L34" s="38">
        <f>SUM(L35:L43)</f>
        <v>30569781.719999999</v>
      </c>
      <c r="M34" s="38">
        <f>SUM(M35:M43)</f>
        <v>-4371805.0100000016</v>
      </c>
      <c r="N34" s="38">
        <f>SUM(N35:N43)</f>
        <v>41113348.660000004</v>
      </c>
      <c r="O34" s="46">
        <f t="shared" si="1"/>
        <v>147239671.28</v>
      </c>
    </row>
    <row r="35" spans="1:15" s="90" customFormat="1" ht="63" customHeight="1" x14ac:dyDescent="0.25">
      <c r="A35" s="89" t="s">
        <v>19</v>
      </c>
      <c r="B35" s="18">
        <v>138414997</v>
      </c>
      <c r="C35" s="50">
        <v>0</v>
      </c>
      <c r="D35" s="52">
        <v>0</v>
      </c>
      <c r="E35" s="53">
        <v>0</v>
      </c>
      <c r="F35" s="32">
        <v>117705</v>
      </c>
      <c r="G35" s="54">
        <v>0</v>
      </c>
      <c r="H35" s="49">
        <v>0</v>
      </c>
      <c r="I35" s="49">
        <v>0</v>
      </c>
      <c r="J35" s="32">
        <v>22854480.640000001</v>
      </c>
      <c r="K35" s="41">
        <v>43675684.380000003</v>
      </c>
      <c r="L35" s="41">
        <v>28336052.48</v>
      </c>
      <c r="M35" s="40">
        <v>-5807941.9200000018</v>
      </c>
      <c r="N35" s="37">
        <v>15179401.370000005</v>
      </c>
      <c r="O35" s="73">
        <f t="shared" si="1"/>
        <v>104355381.95</v>
      </c>
    </row>
    <row r="36" spans="1:15" s="90" customFormat="1" ht="41.25" customHeight="1" x14ac:dyDescent="0.25">
      <c r="A36" s="91" t="s">
        <v>20</v>
      </c>
      <c r="B36" s="14">
        <v>720000</v>
      </c>
      <c r="C36" s="24">
        <v>0</v>
      </c>
      <c r="D36" s="48">
        <v>0</v>
      </c>
      <c r="E36" s="29">
        <v>0</v>
      </c>
      <c r="F36" s="49">
        <v>0</v>
      </c>
      <c r="G36" s="49">
        <v>0</v>
      </c>
      <c r="H36" s="49">
        <v>0</v>
      </c>
      <c r="I36" s="32">
        <v>172752</v>
      </c>
      <c r="J36" s="49">
        <v>0</v>
      </c>
      <c r="K36" s="24">
        <v>0</v>
      </c>
      <c r="L36" s="24">
        <v>0</v>
      </c>
      <c r="M36" s="41">
        <v>85432</v>
      </c>
      <c r="N36" s="32">
        <v>76781.419999999984</v>
      </c>
      <c r="O36" s="74">
        <f t="shared" si="1"/>
        <v>334965.42</v>
      </c>
    </row>
    <row r="37" spans="1:15" s="90" customFormat="1" ht="54" customHeight="1" x14ac:dyDescent="0.25">
      <c r="A37" s="91" t="s">
        <v>21</v>
      </c>
      <c r="B37" s="14">
        <v>982824</v>
      </c>
      <c r="C37" s="24">
        <v>0</v>
      </c>
      <c r="D37" s="48">
        <v>0</v>
      </c>
      <c r="E37" s="29">
        <v>0</v>
      </c>
      <c r="F37" s="49">
        <v>0</v>
      </c>
      <c r="G37" s="49">
        <v>0</v>
      </c>
      <c r="H37" s="32">
        <v>631240.93999999994</v>
      </c>
      <c r="I37" s="32">
        <v>127473.93</v>
      </c>
      <c r="J37" s="49">
        <v>0</v>
      </c>
      <c r="K37" s="24">
        <v>0</v>
      </c>
      <c r="L37" s="24">
        <v>0</v>
      </c>
      <c r="M37" s="41">
        <v>351513.15000000014</v>
      </c>
      <c r="N37" s="29">
        <v>0</v>
      </c>
      <c r="O37" s="74">
        <f t="shared" si="1"/>
        <v>1110228.02</v>
      </c>
    </row>
    <row r="38" spans="1:15" s="90" customFormat="1" ht="50.25" customHeight="1" x14ac:dyDescent="0.25">
      <c r="A38" s="91" t="s">
        <v>22</v>
      </c>
      <c r="B38" s="14">
        <v>30745020</v>
      </c>
      <c r="C38" s="24">
        <v>0</v>
      </c>
      <c r="D38" s="48">
        <v>0</v>
      </c>
      <c r="E38" s="29">
        <v>0</v>
      </c>
      <c r="F38" s="49">
        <v>0</v>
      </c>
      <c r="G38" s="49">
        <v>0</v>
      </c>
      <c r="H38" s="49">
        <v>0</v>
      </c>
      <c r="I38" s="29">
        <v>0</v>
      </c>
      <c r="J38" s="49">
        <v>0</v>
      </c>
      <c r="K38" s="41">
        <v>9564110.25</v>
      </c>
      <c r="L38" s="41">
        <v>1400235.65</v>
      </c>
      <c r="M38" s="41">
        <v>1832685.3499999996</v>
      </c>
      <c r="N38" s="32">
        <v>13387922.91</v>
      </c>
      <c r="O38" s="80">
        <f t="shared" si="1"/>
        <v>26184954.16</v>
      </c>
    </row>
    <row r="39" spans="1:15" s="90" customFormat="1" ht="60" customHeight="1" x14ac:dyDescent="0.25">
      <c r="A39" s="91" t="s">
        <v>23</v>
      </c>
      <c r="B39" s="14">
        <v>1510000</v>
      </c>
      <c r="C39" s="24">
        <v>0</v>
      </c>
      <c r="D39" s="48">
        <v>0</v>
      </c>
      <c r="E39" s="29">
        <v>0</v>
      </c>
      <c r="F39" s="49">
        <v>0</v>
      </c>
      <c r="G39" s="49">
        <v>0</v>
      </c>
      <c r="H39" s="49">
        <v>0</v>
      </c>
      <c r="I39" s="32">
        <v>590204.14</v>
      </c>
      <c r="J39" s="49">
        <v>0</v>
      </c>
      <c r="K39" s="41">
        <v>897886.67</v>
      </c>
      <c r="L39" s="41">
        <v>833493.59</v>
      </c>
      <c r="M39" s="41">
        <v>-833493.58999999985</v>
      </c>
      <c r="N39" s="29">
        <v>0</v>
      </c>
      <c r="O39" s="74">
        <f t="shared" si="1"/>
        <v>1488090.81</v>
      </c>
    </row>
    <row r="40" spans="1:15" s="90" customFormat="1" ht="60.75" customHeight="1" x14ac:dyDescent="0.25">
      <c r="A40" s="91" t="s">
        <v>24</v>
      </c>
      <c r="B40" s="14">
        <v>171000</v>
      </c>
      <c r="C40" s="24">
        <v>0</v>
      </c>
      <c r="D40" s="48">
        <v>0</v>
      </c>
      <c r="E40" s="29">
        <v>0</v>
      </c>
      <c r="F40" s="49">
        <v>0</v>
      </c>
      <c r="G40" s="49">
        <v>0</v>
      </c>
      <c r="H40" s="49">
        <v>0</v>
      </c>
      <c r="I40" s="29">
        <v>0</v>
      </c>
      <c r="J40" s="49">
        <v>0</v>
      </c>
      <c r="K40" s="24">
        <v>0</v>
      </c>
      <c r="L40" s="24">
        <v>0</v>
      </c>
      <c r="M40" s="24">
        <v>0</v>
      </c>
      <c r="N40" s="29">
        <v>0</v>
      </c>
      <c r="O40" s="75">
        <f t="shared" si="1"/>
        <v>0</v>
      </c>
    </row>
    <row r="41" spans="1:15" s="90" customFormat="1" ht="81" customHeight="1" x14ac:dyDescent="0.25">
      <c r="A41" s="91" t="s">
        <v>25</v>
      </c>
      <c r="B41" s="14">
        <v>20068490</v>
      </c>
      <c r="C41" s="24">
        <v>0</v>
      </c>
      <c r="D41" s="48">
        <v>0</v>
      </c>
      <c r="E41" s="29">
        <v>0</v>
      </c>
      <c r="F41" s="49">
        <v>0</v>
      </c>
      <c r="G41" s="49">
        <v>0</v>
      </c>
      <c r="H41" s="49">
        <v>0</v>
      </c>
      <c r="I41" s="29">
        <v>0</v>
      </c>
      <c r="J41" s="49">
        <v>0</v>
      </c>
      <c r="K41" s="24">
        <v>0</v>
      </c>
      <c r="L41" s="24">
        <v>0</v>
      </c>
      <c r="M41" s="24">
        <v>0</v>
      </c>
      <c r="N41" s="32">
        <v>12049704.98</v>
      </c>
      <c r="O41" s="80">
        <f t="shared" si="1"/>
        <v>12049704.98</v>
      </c>
    </row>
    <row r="42" spans="1:15" s="90" customFormat="1" ht="84" customHeight="1" x14ac:dyDescent="0.25">
      <c r="A42" s="91" t="s">
        <v>71</v>
      </c>
      <c r="B42" s="58">
        <v>0</v>
      </c>
      <c r="C42" s="24">
        <v>0</v>
      </c>
      <c r="D42" s="48">
        <v>0</v>
      </c>
      <c r="E42" s="29">
        <v>0</v>
      </c>
      <c r="F42" s="49">
        <v>0</v>
      </c>
      <c r="G42" s="49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9">
        <v>0</v>
      </c>
      <c r="O42" s="75">
        <f t="shared" si="1"/>
        <v>0</v>
      </c>
    </row>
    <row r="43" spans="1:15" s="90" customFormat="1" ht="45.75" customHeight="1" thickBot="1" x14ac:dyDescent="0.3">
      <c r="A43" s="93" t="s">
        <v>26</v>
      </c>
      <c r="B43" s="19">
        <v>4484176</v>
      </c>
      <c r="C43" s="55">
        <v>0</v>
      </c>
      <c r="D43" s="48">
        <v>0</v>
      </c>
      <c r="E43" s="29">
        <v>0</v>
      </c>
      <c r="F43" s="49">
        <v>0</v>
      </c>
      <c r="G43" s="49">
        <v>0</v>
      </c>
      <c r="H43" s="47">
        <v>801881.88</v>
      </c>
      <c r="I43" s="48">
        <v>0</v>
      </c>
      <c r="J43" s="48">
        <v>0</v>
      </c>
      <c r="K43" s="70">
        <v>494926.08000000002</v>
      </c>
      <c r="L43" s="24">
        <v>0</v>
      </c>
      <c r="M43" s="48">
        <v>0</v>
      </c>
      <c r="N43" s="87">
        <v>419537.98</v>
      </c>
      <c r="O43" s="76">
        <f t="shared" si="1"/>
        <v>1716345.94</v>
      </c>
    </row>
    <row r="44" spans="1:15" s="90" customFormat="1" ht="60.75" customHeight="1" thickBot="1" x14ac:dyDescent="0.3">
      <c r="A44" s="56" t="s">
        <v>27</v>
      </c>
      <c r="B44" s="42">
        <f>+B45+B50</f>
        <v>617384301</v>
      </c>
      <c r="C44" s="57">
        <f>+C45</f>
        <v>20134460.07</v>
      </c>
      <c r="D44" s="13">
        <f>+D45</f>
        <v>45922061.369999997</v>
      </c>
      <c r="E44" s="28">
        <f t="shared" ref="E44:J44" si="3">+E45+E50</f>
        <v>51487032.219999999</v>
      </c>
      <c r="F44" s="35">
        <f t="shared" si="3"/>
        <v>39561262.82</v>
      </c>
      <c r="G44" s="35">
        <f t="shared" si="3"/>
        <v>38803608.32</v>
      </c>
      <c r="H44" s="42">
        <f t="shared" si="3"/>
        <v>38515824.32</v>
      </c>
      <c r="I44" s="42">
        <f t="shared" si="3"/>
        <v>42052401.210000001</v>
      </c>
      <c r="J44" s="42">
        <f t="shared" si="3"/>
        <v>40934420.960000001</v>
      </c>
      <c r="K44" s="42">
        <f t="shared" ref="K44" si="4">+K45+K50</f>
        <v>39771120.960000001</v>
      </c>
      <c r="L44" s="42">
        <f>SUM(L45:L51)</f>
        <v>40090067.149999999</v>
      </c>
      <c r="M44" s="42">
        <f>SUM(M45:M51)</f>
        <v>39796267.150000095</v>
      </c>
      <c r="N44" s="42">
        <f>SUM(N45:N51)</f>
        <v>60946445.389999986</v>
      </c>
      <c r="O44" s="46">
        <f t="shared" si="1"/>
        <v>498014971.94</v>
      </c>
    </row>
    <row r="45" spans="1:15" s="90" customFormat="1" ht="61.5" customHeight="1" x14ac:dyDescent="0.25">
      <c r="A45" s="89" t="s">
        <v>28</v>
      </c>
      <c r="B45" s="18">
        <v>616884301</v>
      </c>
      <c r="C45" s="18">
        <v>20134460.07</v>
      </c>
      <c r="D45" s="18">
        <v>45922061.369999997</v>
      </c>
      <c r="E45" s="30">
        <v>51444243.899999999</v>
      </c>
      <c r="F45" s="30">
        <v>39561262.82</v>
      </c>
      <c r="G45" s="30">
        <v>38508824.32</v>
      </c>
      <c r="H45" s="30">
        <v>38515824.32</v>
      </c>
      <c r="I45" s="30">
        <v>42052401.210000001</v>
      </c>
      <c r="J45" s="30">
        <v>40934420.960000001</v>
      </c>
      <c r="K45" s="14">
        <v>39771120.960000001</v>
      </c>
      <c r="L45" s="14">
        <v>40090067.149999999</v>
      </c>
      <c r="M45" s="18">
        <v>39796267.150000095</v>
      </c>
      <c r="N45" s="88">
        <v>60946445.389999986</v>
      </c>
      <c r="O45" s="73">
        <f t="shared" si="1"/>
        <v>497677399.62</v>
      </c>
    </row>
    <row r="46" spans="1:15" s="90" customFormat="1" ht="85.5" customHeight="1" x14ac:dyDescent="0.25">
      <c r="A46" s="91" t="s">
        <v>29</v>
      </c>
      <c r="B46" s="48">
        <v>0</v>
      </c>
      <c r="C46" s="48">
        <v>0</v>
      </c>
      <c r="D46" s="48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75">
        <f t="shared" si="1"/>
        <v>0</v>
      </c>
    </row>
    <row r="47" spans="1:15" s="90" customFormat="1" ht="77.25" customHeight="1" x14ac:dyDescent="0.25">
      <c r="A47" s="91" t="s">
        <v>30</v>
      </c>
      <c r="B47" s="48">
        <v>0</v>
      </c>
      <c r="C47" s="48">
        <v>0</v>
      </c>
      <c r="D47" s="48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75">
        <f t="shared" si="1"/>
        <v>0</v>
      </c>
    </row>
    <row r="48" spans="1:15" s="90" customFormat="1" ht="75.75" customHeight="1" x14ac:dyDescent="0.25">
      <c r="A48" s="91" t="s">
        <v>31</v>
      </c>
      <c r="B48" s="48">
        <v>0</v>
      </c>
      <c r="C48" s="48">
        <v>0</v>
      </c>
      <c r="D48" s="48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75">
        <f t="shared" si="1"/>
        <v>0</v>
      </c>
    </row>
    <row r="49" spans="1:15" s="90" customFormat="1" ht="88.5" customHeight="1" x14ac:dyDescent="0.25">
      <c r="A49" s="91" t="s">
        <v>32</v>
      </c>
      <c r="B49" s="24">
        <v>0</v>
      </c>
      <c r="C49" s="24">
        <v>0</v>
      </c>
      <c r="D49" s="24">
        <v>0</v>
      </c>
      <c r="E49" s="24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75">
        <f t="shared" ref="O49:O80" si="5">SUM(C49:N49)</f>
        <v>0</v>
      </c>
    </row>
    <row r="50" spans="1:15" s="90" customFormat="1" ht="72" customHeight="1" x14ac:dyDescent="0.25">
      <c r="A50" s="91" t="s">
        <v>33</v>
      </c>
      <c r="B50" s="14">
        <v>500000</v>
      </c>
      <c r="C50" s="48">
        <v>0</v>
      </c>
      <c r="D50" s="48">
        <v>0</v>
      </c>
      <c r="E50" s="32">
        <v>42788.32</v>
      </c>
      <c r="F50" s="29">
        <v>0</v>
      </c>
      <c r="G50" s="32">
        <v>294784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74">
        <f t="shared" si="5"/>
        <v>337572.32</v>
      </c>
    </row>
    <row r="51" spans="1:15" s="90" customFormat="1" ht="76.5" customHeight="1" thickBot="1" x14ac:dyDescent="0.3">
      <c r="A51" s="92" t="s">
        <v>34</v>
      </c>
      <c r="B51" s="48">
        <v>0</v>
      </c>
      <c r="C51" s="48">
        <v>0</v>
      </c>
      <c r="D51" s="48">
        <v>0</v>
      </c>
      <c r="E51" s="48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77">
        <f t="shared" si="5"/>
        <v>0</v>
      </c>
    </row>
    <row r="52" spans="1:15" s="90" customFormat="1" ht="54.75" customHeight="1" thickBot="1" x14ac:dyDescent="0.3">
      <c r="A52" s="56" t="s">
        <v>35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f>SUM(M53:M59)</f>
        <v>0</v>
      </c>
      <c r="N52" s="60">
        <f>SUM(N53:N59)</f>
        <v>0</v>
      </c>
      <c r="O52" s="59">
        <f t="shared" si="5"/>
        <v>0</v>
      </c>
    </row>
    <row r="53" spans="1:15" s="90" customFormat="1" ht="59.25" customHeight="1" x14ac:dyDescent="0.25">
      <c r="A53" s="89" t="s">
        <v>36</v>
      </c>
      <c r="B53" s="52">
        <v>0</v>
      </c>
      <c r="C53" s="52">
        <v>0</v>
      </c>
      <c r="D53" s="52">
        <v>0</v>
      </c>
      <c r="E53" s="52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78">
        <f t="shared" si="5"/>
        <v>0</v>
      </c>
    </row>
    <row r="54" spans="1:15" s="90" customFormat="1" ht="68.25" customHeight="1" x14ac:dyDescent="0.25">
      <c r="A54" s="91" t="s">
        <v>37</v>
      </c>
      <c r="B54" s="48">
        <v>0</v>
      </c>
      <c r="C54" s="48">
        <v>0</v>
      </c>
      <c r="D54" s="48">
        <v>0</v>
      </c>
      <c r="E54" s="48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75">
        <f t="shared" si="5"/>
        <v>0</v>
      </c>
    </row>
    <row r="55" spans="1:15" s="90" customFormat="1" ht="68.25" customHeight="1" x14ac:dyDescent="0.25">
      <c r="A55" s="91" t="s">
        <v>38</v>
      </c>
      <c r="B55" s="48">
        <v>0</v>
      </c>
      <c r="C55" s="48">
        <v>0</v>
      </c>
      <c r="D55" s="48">
        <v>0</v>
      </c>
      <c r="E55" s="48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75">
        <f t="shared" si="5"/>
        <v>0</v>
      </c>
    </row>
    <row r="56" spans="1:15" s="90" customFormat="1" ht="90" customHeight="1" x14ac:dyDescent="0.25">
      <c r="A56" s="91" t="s">
        <v>39</v>
      </c>
      <c r="B56" s="48">
        <v>0</v>
      </c>
      <c r="C56" s="48">
        <v>0</v>
      </c>
      <c r="D56" s="48">
        <v>0</v>
      </c>
      <c r="E56" s="48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75">
        <f t="shared" si="5"/>
        <v>0</v>
      </c>
    </row>
    <row r="57" spans="1:15" s="90" customFormat="1" ht="82.5" customHeight="1" x14ac:dyDescent="0.25">
      <c r="A57" s="91" t="s">
        <v>40</v>
      </c>
      <c r="B57" s="48">
        <v>0</v>
      </c>
      <c r="C57" s="48">
        <v>0</v>
      </c>
      <c r="D57" s="48">
        <v>0</v>
      </c>
      <c r="E57" s="48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75">
        <f t="shared" si="5"/>
        <v>0</v>
      </c>
    </row>
    <row r="58" spans="1:15" s="90" customFormat="1" ht="65.25" customHeight="1" x14ac:dyDescent="0.25">
      <c r="A58" s="91" t="s">
        <v>41</v>
      </c>
      <c r="B58" s="48">
        <v>0</v>
      </c>
      <c r="C58" s="48">
        <v>0</v>
      </c>
      <c r="D58" s="48">
        <v>0</v>
      </c>
      <c r="E58" s="4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75">
        <f t="shared" si="5"/>
        <v>0</v>
      </c>
    </row>
    <row r="59" spans="1:15" s="90" customFormat="1" ht="69" customHeight="1" thickBot="1" x14ac:dyDescent="0.3">
      <c r="A59" s="92" t="s">
        <v>42</v>
      </c>
      <c r="B59" s="48">
        <v>0</v>
      </c>
      <c r="C59" s="48">
        <v>0</v>
      </c>
      <c r="D59" s="48">
        <v>0</v>
      </c>
      <c r="E59" s="48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48">
        <v>0</v>
      </c>
      <c r="L59" s="48">
        <v>0</v>
      </c>
      <c r="M59" s="48">
        <v>0</v>
      </c>
      <c r="N59" s="49">
        <v>0</v>
      </c>
      <c r="O59" s="79">
        <f t="shared" si="5"/>
        <v>0</v>
      </c>
    </row>
    <row r="60" spans="1:15" s="90" customFormat="1" ht="69" customHeight="1" thickBot="1" x14ac:dyDescent="0.3">
      <c r="A60" s="7" t="s">
        <v>43</v>
      </c>
      <c r="B60" s="28">
        <f>+B61+B62+B63+B64+B65+B66+B68</f>
        <v>91451641</v>
      </c>
      <c r="C60" s="60">
        <v>0</v>
      </c>
      <c r="D60" s="60">
        <v>0</v>
      </c>
      <c r="E60" s="60">
        <v>0</v>
      </c>
      <c r="F60" s="39">
        <f>+F64</f>
        <v>6073200</v>
      </c>
      <c r="G60" s="68">
        <f>+G64</f>
        <v>0</v>
      </c>
      <c r="H60" s="39">
        <f>+H64+H61</f>
        <v>95059.62</v>
      </c>
      <c r="I60" s="68">
        <f>+I64+I61</f>
        <v>0</v>
      </c>
      <c r="J60" s="68">
        <f>+J64+J61</f>
        <v>0</v>
      </c>
      <c r="K60" s="38">
        <f>+K64+K61+K63</f>
        <v>594509.76</v>
      </c>
      <c r="L60" s="60">
        <f>SUM(L61:L69)</f>
        <v>0</v>
      </c>
      <c r="M60" s="60">
        <f>SUM(M61:M69)</f>
        <v>0</v>
      </c>
      <c r="N60" s="38">
        <f>SUM(N61:N69)</f>
        <v>76916301.359999999</v>
      </c>
      <c r="O60" s="46">
        <f t="shared" si="5"/>
        <v>83679070.739999995</v>
      </c>
    </row>
    <row r="61" spans="1:15" s="90" customFormat="1" ht="40.5" customHeight="1" x14ac:dyDescent="0.25">
      <c r="A61" s="89" t="s">
        <v>44</v>
      </c>
      <c r="B61" s="18">
        <v>9105160</v>
      </c>
      <c r="C61" s="50">
        <v>0</v>
      </c>
      <c r="D61" s="50">
        <v>0</v>
      </c>
      <c r="E61" s="50">
        <v>0</v>
      </c>
      <c r="F61" s="53">
        <v>0</v>
      </c>
      <c r="G61" s="53">
        <v>0</v>
      </c>
      <c r="H61" s="37">
        <v>95059.62</v>
      </c>
      <c r="I61" s="53">
        <v>0</v>
      </c>
      <c r="J61" s="53">
        <v>0</v>
      </c>
      <c r="K61" s="71">
        <v>149857.64000000001</v>
      </c>
      <c r="L61" s="29">
        <v>0</v>
      </c>
      <c r="M61" s="53">
        <v>0</v>
      </c>
      <c r="N61" s="37">
        <v>8500338.040000001</v>
      </c>
      <c r="O61" s="73">
        <f t="shared" si="5"/>
        <v>8745255.3000000007</v>
      </c>
    </row>
    <row r="62" spans="1:15" s="90" customFormat="1" ht="71.25" customHeight="1" x14ac:dyDescent="0.25">
      <c r="A62" s="91" t="s">
        <v>45</v>
      </c>
      <c r="B62" s="14">
        <v>25000</v>
      </c>
      <c r="C62" s="48">
        <v>0</v>
      </c>
      <c r="D62" s="48">
        <v>0</v>
      </c>
      <c r="E62" s="48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75">
        <f t="shared" si="5"/>
        <v>0</v>
      </c>
    </row>
    <row r="63" spans="1:15" s="90" customFormat="1" ht="84" customHeight="1" x14ac:dyDescent="0.25">
      <c r="A63" s="91" t="s">
        <v>46</v>
      </c>
      <c r="B63" s="14">
        <v>1000000</v>
      </c>
      <c r="C63" s="48">
        <v>0</v>
      </c>
      <c r="D63" s="48">
        <v>0</v>
      </c>
      <c r="E63" s="48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69">
        <v>444652.12</v>
      </c>
      <c r="L63" s="29">
        <v>0</v>
      </c>
      <c r="M63" s="29">
        <v>0</v>
      </c>
      <c r="N63" s="29">
        <v>0</v>
      </c>
      <c r="O63" s="80">
        <f t="shared" si="5"/>
        <v>444652.12</v>
      </c>
    </row>
    <row r="64" spans="1:15" s="90" customFormat="1" ht="72.75" customHeight="1" x14ac:dyDescent="0.25">
      <c r="A64" s="91" t="s">
        <v>47</v>
      </c>
      <c r="B64" s="14">
        <v>80071481</v>
      </c>
      <c r="C64" s="48">
        <v>0</v>
      </c>
      <c r="D64" s="48">
        <v>0</v>
      </c>
      <c r="E64" s="48">
        <v>0</v>
      </c>
      <c r="F64" s="32">
        <v>6073200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49">
        <v>0</v>
      </c>
      <c r="N64" s="87">
        <v>67875893.989999995</v>
      </c>
      <c r="O64" s="76">
        <f t="shared" si="5"/>
        <v>73949093.989999995</v>
      </c>
    </row>
    <row r="65" spans="1:15" s="90" customFormat="1" ht="60.75" customHeight="1" x14ac:dyDescent="0.25">
      <c r="A65" s="91" t="s">
        <v>48</v>
      </c>
      <c r="B65" s="14">
        <v>1050000</v>
      </c>
      <c r="C65" s="24">
        <v>0</v>
      </c>
      <c r="D65" s="24">
        <v>0</v>
      </c>
      <c r="E65" s="24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32">
        <v>540069.32999999996</v>
      </c>
      <c r="O65" s="80">
        <f t="shared" si="5"/>
        <v>540069.32999999996</v>
      </c>
    </row>
    <row r="66" spans="1:15" s="90" customFormat="1" ht="57.75" customHeight="1" x14ac:dyDescent="0.25">
      <c r="A66" s="91" t="s">
        <v>49</v>
      </c>
      <c r="B66" s="14">
        <v>100000</v>
      </c>
      <c r="C66" s="48">
        <v>0</v>
      </c>
      <c r="D66" s="48">
        <v>0</v>
      </c>
      <c r="E66" s="48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75">
        <f t="shared" si="5"/>
        <v>0</v>
      </c>
    </row>
    <row r="67" spans="1:15" s="90" customFormat="1" ht="60" customHeight="1" x14ac:dyDescent="0.25">
      <c r="A67" s="91" t="s">
        <v>76</v>
      </c>
      <c r="B67" s="10">
        <v>0</v>
      </c>
      <c r="C67" s="48">
        <v>0</v>
      </c>
      <c r="D67" s="48">
        <v>0</v>
      </c>
      <c r="E67" s="48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54">
        <v>0</v>
      </c>
      <c r="N67" s="54">
        <v>0</v>
      </c>
      <c r="O67" s="81">
        <f t="shared" si="5"/>
        <v>0</v>
      </c>
    </row>
    <row r="68" spans="1:15" s="90" customFormat="1" ht="44.25" customHeight="1" x14ac:dyDescent="0.25">
      <c r="A68" s="91" t="s">
        <v>50</v>
      </c>
      <c r="B68" s="14">
        <v>100000</v>
      </c>
      <c r="C68" s="48">
        <v>0</v>
      </c>
      <c r="D68" s="48">
        <v>0</v>
      </c>
      <c r="E68" s="48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75">
        <f t="shared" si="5"/>
        <v>0</v>
      </c>
    </row>
    <row r="69" spans="1:15" s="90" customFormat="1" ht="99" customHeight="1" thickBot="1" x14ac:dyDescent="0.3">
      <c r="A69" s="92" t="s">
        <v>51</v>
      </c>
      <c r="B69" s="58">
        <v>0</v>
      </c>
      <c r="C69" s="48">
        <v>0</v>
      </c>
      <c r="D69" s="48">
        <v>0</v>
      </c>
      <c r="E69" s="48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77">
        <f t="shared" si="5"/>
        <v>0</v>
      </c>
    </row>
    <row r="70" spans="1:15" s="90" customFormat="1" ht="40.5" customHeight="1" thickBot="1" x14ac:dyDescent="0.3">
      <c r="A70" s="7" t="s">
        <v>52</v>
      </c>
      <c r="B70" s="28">
        <f>+B71</f>
        <v>600000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f>SUM(L71:L74)</f>
        <v>0</v>
      </c>
      <c r="M70" s="60">
        <f>SUM(M71:M74)</f>
        <v>0</v>
      </c>
      <c r="N70" s="60">
        <f>SUM(N71:N74)</f>
        <v>0</v>
      </c>
      <c r="O70" s="59">
        <f t="shared" si="5"/>
        <v>0</v>
      </c>
    </row>
    <row r="71" spans="1:15" s="90" customFormat="1" ht="56.25" customHeight="1" x14ac:dyDescent="0.25">
      <c r="A71" s="89" t="s">
        <v>53</v>
      </c>
      <c r="B71" s="18">
        <v>600000</v>
      </c>
      <c r="C71" s="52">
        <v>0</v>
      </c>
      <c r="D71" s="52">
        <v>0</v>
      </c>
      <c r="E71" s="52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78">
        <f t="shared" si="5"/>
        <v>0</v>
      </c>
    </row>
    <row r="72" spans="1:15" s="90" customFormat="1" ht="45" customHeight="1" x14ac:dyDescent="0.25">
      <c r="A72" s="91" t="s">
        <v>54</v>
      </c>
      <c r="B72" s="24">
        <v>0</v>
      </c>
      <c r="C72" s="48">
        <v>0</v>
      </c>
      <c r="D72" s="48">
        <v>0</v>
      </c>
      <c r="E72" s="48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75">
        <f t="shared" si="5"/>
        <v>0</v>
      </c>
    </row>
    <row r="73" spans="1:15" s="90" customFormat="1" ht="66" customHeight="1" x14ac:dyDescent="0.25">
      <c r="A73" s="91" t="s">
        <v>55</v>
      </c>
      <c r="B73" s="24">
        <v>0</v>
      </c>
      <c r="C73" s="48">
        <v>0</v>
      </c>
      <c r="D73" s="48">
        <v>0</v>
      </c>
      <c r="E73" s="48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75">
        <f t="shared" si="5"/>
        <v>0</v>
      </c>
    </row>
    <row r="74" spans="1:15" s="90" customFormat="1" ht="96" customHeight="1" thickBot="1" x14ac:dyDescent="0.3">
      <c r="A74" s="92" t="s">
        <v>72</v>
      </c>
      <c r="B74" s="48">
        <v>0</v>
      </c>
      <c r="C74" s="48">
        <v>0</v>
      </c>
      <c r="D74" s="48">
        <v>0</v>
      </c>
      <c r="E74" s="48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77">
        <f t="shared" si="5"/>
        <v>0</v>
      </c>
    </row>
    <row r="75" spans="1:15" s="90" customFormat="1" ht="58.5" customHeight="1" thickBot="1" x14ac:dyDescent="0.3">
      <c r="A75" s="65" t="s">
        <v>93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f>SUM(L76:L77)</f>
        <v>0</v>
      </c>
      <c r="M75" s="60">
        <f>SUM(M76:M77)</f>
        <v>0</v>
      </c>
      <c r="N75" s="60">
        <f>SUM(N76:N77)</f>
        <v>0</v>
      </c>
      <c r="O75" s="59">
        <f t="shared" si="5"/>
        <v>0</v>
      </c>
    </row>
    <row r="76" spans="1:15" s="90" customFormat="1" ht="53.25" customHeight="1" x14ac:dyDescent="0.25">
      <c r="A76" s="89" t="s">
        <v>75</v>
      </c>
      <c r="B76" s="50">
        <v>0</v>
      </c>
      <c r="C76" s="52">
        <v>0</v>
      </c>
      <c r="D76" s="52">
        <v>0</v>
      </c>
      <c r="E76" s="52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78">
        <f t="shared" si="5"/>
        <v>0</v>
      </c>
    </row>
    <row r="77" spans="1:15" s="90" customFormat="1" ht="80.25" customHeight="1" thickBot="1" x14ac:dyDescent="0.3">
      <c r="A77" s="92" t="s">
        <v>56</v>
      </c>
      <c r="B77" s="48">
        <v>0</v>
      </c>
      <c r="C77" s="48">
        <v>0</v>
      </c>
      <c r="D77" s="48">
        <v>0</v>
      </c>
      <c r="E77" s="48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54">
        <v>0</v>
      </c>
      <c r="N77" s="54">
        <v>0</v>
      </c>
      <c r="O77" s="81">
        <f t="shared" si="5"/>
        <v>0</v>
      </c>
    </row>
    <row r="78" spans="1:15" s="90" customFormat="1" ht="42" customHeight="1" thickBot="1" x14ac:dyDescent="0.3">
      <c r="A78" s="65" t="s">
        <v>57</v>
      </c>
      <c r="B78" s="60">
        <v>0</v>
      </c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f>SUM(L79:L81)</f>
        <v>0</v>
      </c>
      <c r="M78" s="60">
        <f>SUM(M79:M81)</f>
        <v>0</v>
      </c>
      <c r="N78" s="60">
        <f>SUM(N79:N81)</f>
        <v>0</v>
      </c>
      <c r="O78" s="59">
        <f t="shared" si="5"/>
        <v>0</v>
      </c>
    </row>
    <row r="79" spans="1:15" s="90" customFormat="1" ht="55.5" customHeight="1" x14ac:dyDescent="0.25">
      <c r="A79" s="89" t="s">
        <v>58</v>
      </c>
      <c r="B79" s="50">
        <v>0</v>
      </c>
      <c r="C79" s="52">
        <v>0</v>
      </c>
      <c r="D79" s="52">
        <v>0</v>
      </c>
      <c r="E79" s="52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4">
        <v>0</v>
      </c>
      <c r="N79" s="54">
        <v>0</v>
      </c>
      <c r="O79" s="81">
        <f t="shared" si="5"/>
        <v>0</v>
      </c>
    </row>
    <row r="80" spans="1:15" s="90" customFormat="1" ht="63.75" customHeight="1" x14ac:dyDescent="0.25">
      <c r="A80" s="91" t="s">
        <v>73</v>
      </c>
      <c r="B80" s="24">
        <v>0</v>
      </c>
      <c r="C80" s="48">
        <v>0</v>
      </c>
      <c r="D80" s="48">
        <v>0</v>
      </c>
      <c r="E80" s="48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75">
        <f t="shared" si="5"/>
        <v>0</v>
      </c>
    </row>
    <row r="81" spans="1:15" s="90" customFormat="1" ht="78.75" customHeight="1" thickBot="1" x14ac:dyDescent="0.3">
      <c r="A81" s="92" t="s">
        <v>59</v>
      </c>
      <c r="B81" s="52">
        <v>0</v>
      </c>
      <c r="C81" s="48">
        <v>0</v>
      </c>
      <c r="D81" s="48">
        <v>0</v>
      </c>
      <c r="E81" s="48">
        <v>0</v>
      </c>
      <c r="F81" s="49">
        <v>0</v>
      </c>
      <c r="G81" s="4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54">
        <v>0</v>
      </c>
      <c r="N81" s="54">
        <v>0</v>
      </c>
      <c r="O81" s="81">
        <f t="shared" ref="O81:O93" si="6">SUM(C81:N81)</f>
        <v>0</v>
      </c>
    </row>
    <row r="82" spans="1:15" s="90" customFormat="1" ht="41.25" customHeight="1" thickBot="1" x14ac:dyDescent="0.3">
      <c r="A82" s="63" t="s">
        <v>74</v>
      </c>
      <c r="B82" s="61">
        <f t="shared" ref="B82:F82" si="7">+B18+B24+B34+B44+B60+B70</f>
        <v>1932937781</v>
      </c>
      <c r="C82" s="61">
        <f t="shared" si="7"/>
        <v>76263208.260000005</v>
      </c>
      <c r="D82" s="61">
        <f t="shared" si="7"/>
        <v>108640125.46000001</v>
      </c>
      <c r="E82" s="61">
        <f t="shared" si="7"/>
        <v>109557420.17</v>
      </c>
      <c r="F82" s="61">
        <f t="shared" si="7"/>
        <v>106241494.5</v>
      </c>
      <c r="G82" s="61">
        <f>+G18+G24+G34+G44+G60+G70</f>
        <v>139579859.22999999</v>
      </c>
      <c r="H82" s="61">
        <f>+H18+H24+H34+H44+H60+H70</f>
        <v>103499741.84</v>
      </c>
      <c r="I82" s="61">
        <f>+I18+I24+I34+I44+I60+I70</f>
        <v>121933828.5</v>
      </c>
      <c r="J82" s="61">
        <f>+J18+J24+J34+J44+J60+J70</f>
        <v>133219964.06</v>
      </c>
      <c r="K82" s="61">
        <f>+K18+K24+K34+K44+K60+K70</f>
        <v>176543389.96000001</v>
      </c>
      <c r="L82" s="61">
        <f>+L18+L24+L34+L44+L52+L60+L70+L75+L78</f>
        <v>145406684.72999999</v>
      </c>
      <c r="M82" s="61">
        <f>+M78+M75+M70+M60+M52+M44+M34+M24+M18</f>
        <v>157658420.50000015</v>
      </c>
      <c r="N82" s="61">
        <f>+N78+N75+N70+N60+N52+N44+N34+N24+N18</f>
        <v>368337007.38</v>
      </c>
      <c r="O82" s="62">
        <f t="shared" si="6"/>
        <v>1746881144.5900002</v>
      </c>
    </row>
    <row r="83" spans="1:15" s="90" customFormat="1" ht="47.25" customHeight="1" thickBot="1" x14ac:dyDescent="0.3">
      <c r="A83" s="65" t="s">
        <v>60</v>
      </c>
      <c r="B83" s="51">
        <v>0</v>
      </c>
      <c r="C83" s="51">
        <v>0</v>
      </c>
      <c r="D83" s="107">
        <v>0</v>
      </c>
      <c r="E83" s="108">
        <v>0</v>
      </c>
      <c r="F83" s="108">
        <v>0</v>
      </c>
      <c r="G83" s="10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f>+L84+L87+L90</f>
        <v>0</v>
      </c>
      <c r="M83" s="108">
        <f>+M84+M87+M90+M92</f>
        <v>0</v>
      </c>
      <c r="N83" s="108">
        <v>0</v>
      </c>
      <c r="O83" s="109">
        <f t="shared" si="6"/>
        <v>0</v>
      </c>
    </row>
    <row r="84" spans="1:15" s="90" customFormat="1" ht="48.75" customHeight="1" thickBot="1" x14ac:dyDescent="0.3">
      <c r="A84" s="65" t="s">
        <v>61</v>
      </c>
      <c r="B84" s="51">
        <v>0</v>
      </c>
      <c r="C84" s="51">
        <v>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f>SUM(M85:M86)</f>
        <v>0</v>
      </c>
      <c r="M84" s="106">
        <f>SUM(M85:M86)</f>
        <v>0</v>
      </c>
      <c r="N84" s="106">
        <f>SUM(N85:N86)</f>
        <v>0</v>
      </c>
      <c r="O84" s="106">
        <f t="shared" si="6"/>
        <v>0</v>
      </c>
    </row>
    <row r="85" spans="1:15" s="90" customFormat="1" ht="65.25" customHeight="1" x14ac:dyDescent="0.25">
      <c r="A85" s="89" t="s">
        <v>62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3">
        <v>0</v>
      </c>
      <c r="O85" s="82">
        <f t="shared" si="6"/>
        <v>0</v>
      </c>
    </row>
    <row r="86" spans="1:15" s="90" customFormat="1" ht="62.25" customHeight="1" thickBot="1" x14ac:dyDescent="0.3">
      <c r="A86" s="92" t="s">
        <v>63</v>
      </c>
      <c r="B86" s="52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9">
        <v>0</v>
      </c>
      <c r="O86" s="83">
        <f t="shared" si="6"/>
        <v>0</v>
      </c>
    </row>
    <row r="87" spans="1:15" s="90" customFormat="1" ht="50.25" customHeight="1" thickBot="1" x14ac:dyDescent="0.3">
      <c r="A87" s="56" t="s">
        <v>64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f>SUM(L88:L89)</f>
        <v>0</v>
      </c>
      <c r="M87" s="51">
        <f>SUM(M88:M89)</f>
        <v>0</v>
      </c>
      <c r="N87" s="51">
        <f>SUM(N88:N89)</f>
        <v>0</v>
      </c>
      <c r="O87" s="51">
        <f t="shared" si="6"/>
        <v>0</v>
      </c>
    </row>
    <row r="88" spans="1:15" s="90" customFormat="1" ht="45.75" customHeight="1" x14ac:dyDescent="0.25">
      <c r="A88" s="89" t="s">
        <v>65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3">
        <v>0</v>
      </c>
      <c r="O88" s="82">
        <f t="shared" si="6"/>
        <v>0</v>
      </c>
    </row>
    <row r="89" spans="1:15" s="90" customFormat="1" ht="53.25" customHeight="1" thickBot="1" x14ac:dyDescent="0.3">
      <c r="A89" s="92" t="s">
        <v>66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9">
        <v>0</v>
      </c>
      <c r="O89" s="83">
        <f t="shared" si="6"/>
        <v>0</v>
      </c>
    </row>
    <row r="90" spans="1:15" s="90" customFormat="1" ht="53.25" customHeight="1" thickBot="1" x14ac:dyDescent="0.3">
      <c r="A90" s="65" t="s">
        <v>67</v>
      </c>
      <c r="B90" s="51">
        <v>0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f>SUM(L91)</f>
        <v>0</v>
      </c>
      <c r="M90" s="51">
        <f>SUM(M91)</f>
        <v>0</v>
      </c>
      <c r="N90" s="51">
        <f>SUM(N91)</f>
        <v>0</v>
      </c>
      <c r="O90" s="51">
        <f t="shared" si="6"/>
        <v>0</v>
      </c>
    </row>
    <row r="91" spans="1:15" s="90" customFormat="1" ht="71.25" customHeight="1" thickBot="1" x14ac:dyDescent="0.3">
      <c r="A91" s="94" t="s">
        <v>68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4">
        <v>0</v>
      </c>
      <c r="O91" s="84">
        <f t="shared" si="6"/>
        <v>0</v>
      </c>
    </row>
    <row r="92" spans="1:15" s="90" customFormat="1" ht="48.75" customHeight="1" thickBot="1" x14ac:dyDescent="0.3">
      <c r="A92" s="65" t="s">
        <v>69</v>
      </c>
      <c r="B92" s="60">
        <v>0</v>
      </c>
      <c r="C92" s="60">
        <v>0</v>
      </c>
      <c r="D92" s="66">
        <v>0</v>
      </c>
      <c r="E92" s="60">
        <v>0</v>
      </c>
      <c r="F92" s="66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f>+L84+L87+L90</f>
        <v>0</v>
      </c>
      <c r="M92" s="67">
        <f>+M90+M87+M84</f>
        <v>0</v>
      </c>
      <c r="N92" s="67">
        <f>+N90+N87+N84</f>
        <v>0</v>
      </c>
      <c r="O92" s="67">
        <f t="shared" si="6"/>
        <v>0</v>
      </c>
    </row>
    <row r="93" spans="1:15" s="90" customFormat="1" ht="87" customHeight="1" thickBot="1" x14ac:dyDescent="0.3">
      <c r="A93" s="64" t="s">
        <v>70</v>
      </c>
      <c r="B93" s="31">
        <f t="shared" ref="B93:J93" si="8">+B82+B92</f>
        <v>1932937781</v>
      </c>
      <c r="C93" s="31">
        <f t="shared" si="8"/>
        <v>76263208.260000005</v>
      </c>
      <c r="D93" s="25">
        <f t="shared" si="8"/>
        <v>108640125.46000001</v>
      </c>
      <c r="E93" s="31">
        <f t="shared" si="8"/>
        <v>109557420.17</v>
      </c>
      <c r="F93" s="25">
        <f t="shared" si="8"/>
        <v>106241494.5</v>
      </c>
      <c r="G93" s="36">
        <f t="shared" si="8"/>
        <v>139579859.22999999</v>
      </c>
      <c r="H93" s="31">
        <f t="shared" si="8"/>
        <v>103499741.84</v>
      </c>
      <c r="I93" s="36">
        <f t="shared" si="8"/>
        <v>121933828.5</v>
      </c>
      <c r="J93" s="36">
        <f t="shared" si="8"/>
        <v>133219964.06</v>
      </c>
      <c r="K93" s="31">
        <f t="shared" ref="K93" si="9">+K82+K92</f>
        <v>176543389.96000001</v>
      </c>
      <c r="L93" s="31">
        <f>+L82+L92</f>
        <v>145406684.72999999</v>
      </c>
      <c r="M93" s="44">
        <f>+M82+M92</f>
        <v>157658420.50000015</v>
      </c>
      <c r="N93" s="44">
        <f>+N92+N82</f>
        <v>368337007.38</v>
      </c>
      <c r="O93" s="44">
        <f t="shared" si="6"/>
        <v>1746881144.5900002</v>
      </c>
    </row>
    <row r="94" spans="1:15" ht="15.75" customHeight="1" x14ac:dyDescent="0.25">
      <c r="A94" s="6"/>
      <c r="B94" s="20"/>
      <c r="C94" s="26"/>
      <c r="D94" s="26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.75" customHeight="1" x14ac:dyDescent="0.3">
      <c r="A95" s="104" t="s">
        <v>81</v>
      </c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</row>
    <row r="96" spans="1:15" ht="15.75" customHeight="1" x14ac:dyDescent="0.3">
      <c r="A96" s="98" t="s">
        <v>82</v>
      </c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</row>
    <row r="97" spans="1:15" ht="15.75" customHeight="1" x14ac:dyDescent="0.3">
      <c r="A97" s="98" t="s">
        <v>83</v>
      </c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</row>
    <row r="98" spans="1:15" ht="42.6" customHeight="1" x14ac:dyDescent="0.3">
      <c r="A98" s="98" t="s">
        <v>84</v>
      </c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</row>
    <row r="99" spans="1:15" ht="48.6" customHeight="1" x14ac:dyDescent="0.3">
      <c r="A99" s="3"/>
      <c r="B99" s="21"/>
      <c r="C99" s="27"/>
      <c r="D99" s="27"/>
      <c r="E99" s="34"/>
      <c r="F99" s="34"/>
      <c r="G99" s="34"/>
      <c r="H99" s="34"/>
      <c r="I99" s="34"/>
      <c r="J99" s="34"/>
      <c r="K99" s="43"/>
      <c r="L99" s="43"/>
      <c r="M99" s="43"/>
      <c r="N99" s="43"/>
    </row>
    <row r="100" spans="1:15" ht="15.75" customHeight="1" x14ac:dyDescent="0.3">
      <c r="A100" s="3"/>
      <c r="B100" s="21"/>
      <c r="C100" s="27"/>
      <c r="D100" s="27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5" ht="15.75" customHeight="1" x14ac:dyDescent="0.3">
      <c r="A101" s="3"/>
      <c r="B101" s="21"/>
      <c r="C101" s="27"/>
      <c r="D101" s="27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5" ht="15.75" customHeight="1" x14ac:dyDescent="0.25">
      <c r="A102" s="4"/>
      <c r="B102" s="22"/>
      <c r="C102" s="15"/>
      <c r="D102" s="15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>
      <c r="I107" s="97"/>
      <c r="J107" s="97"/>
      <c r="K107" s="97"/>
    </row>
    <row r="108" spans="1:15" ht="15.75" customHeight="1" x14ac:dyDescent="0.25"/>
    <row r="109" spans="1:15" ht="15.75" customHeight="1" x14ac:dyDescent="0.25">
      <c r="I109" s="96"/>
      <c r="J109" s="96"/>
      <c r="K109" s="96"/>
      <c r="L109" s="95" t="s">
        <v>99</v>
      </c>
    </row>
    <row r="110" spans="1:15" ht="15.75" customHeight="1" x14ac:dyDescent="0.25">
      <c r="I110" s="96"/>
      <c r="J110" s="96"/>
      <c r="K110" s="96"/>
      <c r="L110" s="95" t="s">
        <v>100</v>
      </c>
    </row>
    <row r="111" spans="1:15" ht="15.75" customHeight="1" x14ac:dyDescent="0.25">
      <c r="I111" s="34"/>
      <c r="J111" s="34"/>
      <c r="K111" s="34"/>
    </row>
    <row r="112" spans="1:15" ht="15.75" customHeight="1" x14ac:dyDescent="0.25">
      <c r="I112" s="34"/>
      <c r="J112" s="34"/>
      <c r="K112" s="34"/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10">
    <mergeCell ref="A10:B10"/>
    <mergeCell ref="A11:C11"/>
    <mergeCell ref="A13:O13"/>
    <mergeCell ref="A12:O12"/>
    <mergeCell ref="A95:O95"/>
    <mergeCell ref="I107:K107"/>
    <mergeCell ref="A96:O96"/>
    <mergeCell ref="A97:O97"/>
    <mergeCell ref="A98:O98"/>
    <mergeCell ref="A14:O14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ignoredErrors>
    <ignoredError sqref="O19:O9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DICIEMBRE 2025</vt:lpstr>
      <vt:lpstr>'EJECUCIÓN GASTOS DICIEMBRE 2025'!Área_de_impresión</vt:lpstr>
      <vt:lpstr>'EJECUCIÓN GASTOS DICIEMBRE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2026-01-15T13:04:28Z</cp:lastPrinted>
  <dcterms:created xsi:type="dcterms:W3CDTF">2018-04-17T18:57:16Z</dcterms:created>
  <dcterms:modified xsi:type="dcterms:W3CDTF">2026-01-15T13:05:36Z</dcterms:modified>
</cp:coreProperties>
</file>