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\\WIN-OOEKBC5GBOF\Sync.1\jejimenez\Desktop\Para Acceso a la información\2026\Enero-Marzo\"/>
    </mc:Choice>
  </mc:AlternateContent>
  <xr:revisionPtr revIDLastSave="0" documentId="13_ncr:1_{E54628DC-C17F-4AD9-96A0-C45382881473}" xr6:coauthVersionLast="47" xr6:coauthVersionMax="47" xr10:uidLastSave="{00000000-0000-0000-0000-000000000000}"/>
  <bookViews>
    <workbookView xWindow="28680" yWindow="-120" windowWidth="29040" windowHeight="15720" tabRatio="836" activeTab="8" xr2:uid="{E728FF42-5461-4C8F-84F4-352906D1A290}"/>
  </bookViews>
  <sheets>
    <sheet name="Resumen General" sheetId="1" r:id="rId1"/>
    <sheet name="Gestión de Acogida" sheetId="3" r:id="rId2"/>
    <sheet name="Gestión Educación, Cultura y Re" sheetId="6" r:id="rId3"/>
    <sheet name="Gestión de Salud" sheetId="2" r:id="rId4"/>
    <sheet name=" Gestión Económica " sheetId="5" r:id="rId5"/>
    <sheet name="Gestión Legal" sheetId="4" r:id="rId6"/>
    <sheet name="Gestión Social" sheetId="7" r:id="rId7"/>
    <sheet name="Coh.Terr y Género" sheetId="9" r:id="rId8"/>
    <sheet name="Coh. Terr y Gener" sheetId="10" r:id="rId9"/>
    <sheet name="Data Gráficos" sheetId="11" state="hidden" r:id="rId10"/>
  </sheets>
  <definedNames>
    <definedName name="_xlnm.Print_Area" localSheetId="7">'Coh.Terr y Género'!$B$3:$I$58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8" i="9" l="1"/>
  <c r="K18" i="3" l="1"/>
  <c r="N17" i="3"/>
  <c r="H18" i="3"/>
  <c r="I18" i="3"/>
  <c r="L17" i="3"/>
  <c r="F18" i="3"/>
  <c r="C18" i="3"/>
  <c r="E18" i="3"/>
  <c r="M17" i="3"/>
  <c r="M16" i="3"/>
  <c r="M15" i="3"/>
  <c r="M14" i="3"/>
  <c r="M13" i="3"/>
  <c r="J18" i="3"/>
  <c r="D20" i="11"/>
  <c r="D5" i="11" s="1"/>
  <c r="D18" i="3"/>
  <c r="G18" i="3"/>
  <c r="M28" i="2"/>
  <c r="I16" i="4"/>
  <c r="K16" i="4"/>
  <c r="L33" i="11" l="1"/>
  <c r="E10" i="11" s="1"/>
  <c r="K33" i="11"/>
  <c r="D10" i="11" s="1"/>
  <c r="L17" i="11"/>
  <c r="E8" i="11" s="1"/>
  <c r="K17" i="11"/>
  <c r="D8" i="11" s="1"/>
  <c r="L25" i="11"/>
  <c r="E9" i="11" s="1"/>
  <c r="K25" i="11"/>
  <c r="D9" i="11" s="1"/>
  <c r="L9" i="11"/>
  <c r="E7" i="11" s="1"/>
  <c r="K9" i="11"/>
  <c r="D7" i="11" s="1"/>
  <c r="E28" i="11"/>
  <c r="E6" i="11" s="1"/>
  <c r="D28" i="11"/>
  <c r="D6" i="11" s="1"/>
  <c r="E20" i="11"/>
  <c r="E5" i="11" s="1"/>
  <c r="H16" i="9"/>
  <c r="C33" i="10"/>
  <c r="D24" i="10" s="1"/>
  <c r="C16" i="10"/>
  <c r="G13" i="7"/>
  <c r="D13" i="7"/>
  <c r="E13" i="7"/>
  <c r="F13" i="7"/>
  <c r="H13" i="7"/>
  <c r="I13" i="7"/>
  <c r="J13" i="7"/>
  <c r="M11" i="7"/>
  <c r="M9" i="7"/>
  <c r="M10" i="7"/>
  <c r="M12" i="7"/>
  <c r="M8" i="7"/>
  <c r="N11" i="4"/>
  <c r="L12" i="4"/>
  <c r="L11" i="4"/>
  <c r="L13" i="4"/>
  <c r="L14" i="4"/>
  <c r="L15" i="4"/>
  <c r="L10" i="4"/>
  <c r="M10" i="4"/>
  <c r="M15" i="4"/>
  <c r="M14" i="4"/>
  <c r="F16" i="4"/>
  <c r="D16" i="4"/>
  <c r="C16" i="4"/>
  <c r="E16" i="4"/>
  <c r="D8" i="10" l="1"/>
  <c r="D6" i="10"/>
  <c r="D23" i="10"/>
  <c r="D32" i="10"/>
  <c r="D31" i="10"/>
  <c r="D30" i="10"/>
  <c r="D29" i="10"/>
  <c r="D28" i="10"/>
  <c r="D27" i="10"/>
  <c r="D26" i="10"/>
  <c r="D25" i="10"/>
  <c r="D11" i="11"/>
  <c r="E11" i="11"/>
  <c r="D11" i="10"/>
  <c r="D10" i="10"/>
  <c r="D9" i="10"/>
  <c r="D7" i="10"/>
  <c r="D15" i="10"/>
  <c r="D14" i="10"/>
  <c r="D13" i="10"/>
  <c r="D12" i="10"/>
  <c r="M13" i="7"/>
  <c r="L16" i="4"/>
  <c r="N12" i="5"/>
  <c r="M12" i="5"/>
  <c r="L12" i="5"/>
  <c r="H15" i="5"/>
  <c r="G15" i="5"/>
  <c r="F15" i="5"/>
  <c r="E15" i="5"/>
  <c r="D15" i="5"/>
  <c r="C15" i="5"/>
  <c r="I15" i="5"/>
  <c r="L13" i="5"/>
  <c r="L14" i="5"/>
  <c r="C30" i="2"/>
  <c r="D30" i="2"/>
  <c r="M13" i="6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9" i="2"/>
  <c r="M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11" i="2"/>
  <c r="G30" i="2"/>
  <c r="M14" i="6"/>
  <c r="F17" i="6"/>
  <c r="D17" i="6"/>
  <c r="E17" i="6"/>
  <c r="M14" i="5"/>
  <c r="M13" i="5"/>
  <c r="F30" i="2"/>
  <c r="I30" i="2"/>
  <c r="M15" i="6"/>
  <c r="M16" i="6"/>
  <c r="L12" i="3"/>
  <c r="O16" i="6"/>
  <c r="O15" i="6"/>
  <c r="O14" i="6"/>
  <c r="O13" i="6"/>
  <c r="N16" i="6"/>
  <c r="N15" i="6"/>
  <c r="N13" i="6"/>
  <c r="N14" i="6"/>
  <c r="J17" i="6"/>
  <c r="G17" i="6"/>
  <c r="L13" i="3"/>
  <c r="L14" i="3"/>
  <c r="L15" i="3"/>
  <c r="L16" i="3"/>
  <c r="M12" i="3"/>
  <c r="L18" i="3" l="1"/>
  <c r="D16" i="10"/>
  <c r="N17" i="6"/>
  <c r="E9" i="1" s="1"/>
  <c r="O17" i="6"/>
  <c r="F9" i="1" s="1"/>
  <c r="N18" i="3"/>
  <c r="F8" i="1" s="1"/>
  <c r="M15" i="5"/>
  <c r="E11" i="1" s="1"/>
  <c r="N30" i="2"/>
  <c r="F10" i="1" s="1"/>
  <c r="M30" i="2"/>
  <c r="E10" i="1" s="1"/>
  <c r="M17" i="6"/>
  <c r="L15" i="5"/>
  <c r="L30" i="2"/>
  <c r="F39" i="11"/>
  <c r="F38" i="11"/>
  <c r="H39" i="11" l="1"/>
  <c r="G39" i="11"/>
  <c r="H38" i="11"/>
  <c r="G38" i="11"/>
  <c r="G57" i="9"/>
  <c r="F57" i="9"/>
  <c r="I57" i="9" s="1"/>
  <c r="G54" i="9"/>
  <c r="F54" i="9"/>
  <c r="I54" i="9" s="1"/>
  <c r="G50" i="9"/>
  <c r="F50" i="9"/>
  <c r="G46" i="9"/>
  <c r="F46" i="9"/>
  <c r="I46" i="9" s="1"/>
  <c r="G42" i="9"/>
  <c r="F42" i="9"/>
  <c r="G37" i="9"/>
  <c r="F37" i="9"/>
  <c r="G33" i="9"/>
  <c r="F33" i="9"/>
  <c r="G28" i="9"/>
  <c r="F28" i="9"/>
  <c r="G23" i="9"/>
  <c r="F23" i="9"/>
  <c r="G19" i="9"/>
  <c r="F19" i="9"/>
  <c r="I17" i="9"/>
  <c r="I18" i="9"/>
  <c r="I20" i="9"/>
  <c r="I21" i="9"/>
  <c r="I22" i="9"/>
  <c r="I24" i="9"/>
  <c r="I25" i="9"/>
  <c r="I26" i="9"/>
  <c r="I27" i="9"/>
  <c r="I28" i="9"/>
  <c r="I29" i="9"/>
  <c r="I30" i="9"/>
  <c r="I31" i="9"/>
  <c r="I32" i="9"/>
  <c r="I34" i="9"/>
  <c r="I35" i="9"/>
  <c r="I36" i="9"/>
  <c r="I38" i="9"/>
  <c r="I39" i="9"/>
  <c r="I40" i="9"/>
  <c r="I41" i="9"/>
  <c r="I43" i="9"/>
  <c r="I44" i="9"/>
  <c r="I45" i="9"/>
  <c r="I47" i="9"/>
  <c r="I48" i="9"/>
  <c r="I49" i="9"/>
  <c r="I51" i="9"/>
  <c r="I52" i="9"/>
  <c r="I53" i="9"/>
  <c r="I55" i="9"/>
  <c r="I56" i="9"/>
  <c r="I16" i="9"/>
  <c r="N13" i="5"/>
  <c r="E57" i="9"/>
  <c r="D57" i="9"/>
  <c r="E54" i="9"/>
  <c r="D54" i="9"/>
  <c r="E50" i="9"/>
  <c r="D50" i="9"/>
  <c r="E46" i="9"/>
  <c r="D46" i="9"/>
  <c r="E42" i="9"/>
  <c r="D42" i="9"/>
  <c r="E37" i="9"/>
  <c r="D37" i="9"/>
  <c r="H37" i="9" s="1"/>
  <c r="E33" i="9"/>
  <c r="D33" i="9"/>
  <c r="E28" i="9"/>
  <c r="D28" i="9"/>
  <c r="E23" i="9"/>
  <c r="D23" i="9"/>
  <c r="E19" i="9"/>
  <c r="D19" i="9"/>
  <c r="H18" i="9"/>
  <c r="H20" i="9"/>
  <c r="H21" i="9"/>
  <c r="H22" i="9"/>
  <c r="H24" i="9"/>
  <c r="H25" i="9"/>
  <c r="H26" i="9"/>
  <c r="H27" i="9"/>
  <c r="H29" i="9"/>
  <c r="H30" i="9"/>
  <c r="H31" i="9"/>
  <c r="H32" i="9"/>
  <c r="H34" i="9"/>
  <c r="H35" i="9"/>
  <c r="H36" i="9"/>
  <c r="H38" i="9"/>
  <c r="H39" i="9"/>
  <c r="H40" i="9"/>
  <c r="H41" i="9"/>
  <c r="H43" i="9"/>
  <c r="H44" i="9"/>
  <c r="H45" i="9"/>
  <c r="H47" i="9"/>
  <c r="H48" i="9"/>
  <c r="H49" i="9"/>
  <c r="H51" i="9"/>
  <c r="H52" i="9"/>
  <c r="H53" i="9"/>
  <c r="H55" i="9"/>
  <c r="H56" i="9"/>
  <c r="H17" i="9"/>
  <c r="N10" i="4"/>
  <c r="O12" i="7"/>
  <c r="L13" i="7"/>
  <c r="K13" i="7"/>
  <c r="N12" i="7"/>
  <c r="O11" i="7"/>
  <c r="N11" i="7"/>
  <c r="O10" i="7"/>
  <c r="N10" i="7"/>
  <c r="O9" i="7"/>
  <c r="N9" i="7"/>
  <c r="O8" i="7"/>
  <c r="N8" i="7"/>
  <c r="L17" i="6"/>
  <c r="K17" i="6"/>
  <c r="I17" i="6"/>
  <c r="H17" i="6"/>
  <c r="K15" i="5"/>
  <c r="J15" i="5"/>
  <c r="N14" i="5"/>
  <c r="J16" i="4"/>
  <c r="H16" i="4"/>
  <c r="G16" i="4"/>
  <c r="N15" i="4"/>
  <c r="N14" i="4"/>
  <c r="N13" i="4"/>
  <c r="M13" i="4"/>
  <c r="N12" i="4"/>
  <c r="M12" i="4"/>
  <c r="M11" i="4"/>
  <c r="N16" i="3"/>
  <c r="N14" i="3"/>
  <c r="N13" i="3"/>
  <c r="M18" i="3"/>
  <c r="N12" i="3"/>
  <c r="K30" i="2"/>
  <c r="J30" i="2"/>
  <c r="H30" i="2"/>
  <c r="E30" i="2"/>
  <c r="I33" i="9" l="1"/>
  <c r="D58" i="9"/>
  <c r="E58" i="9"/>
  <c r="N15" i="5"/>
  <c r="F11" i="1" s="1"/>
  <c r="N16" i="4"/>
  <c r="F12" i="1" s="1"/>
  <c r="M16" i="4"/>
  <c r="E12" i="1" s="1"/>
  <c r="E8" i="1"/>
  <c r="N15" i="3"/>
  <c r="I42" i="9"/>
  <c r="I37" i="9"/>
  <c r="I23" i="9"/>
  <c r="I19" i="9"/>
  <c r="G58" i="9"/>
  <c r="I50" i="9"/>
  <c r="H46" i="9"/>
  <c r="H57" i="9"/>
  <c r="H23" i="9"/>
  <c r="H28" i="9"/>
  <c r="H54" i="9"/>
  <c r="H33" i="9"/>
  <c r="H42" i="9"/>
  <c r="H50" i="9"/>
  <c r="H19" i="9"/>
  <c r="O13" i="7"/>
  <c r="F13" i="1" s="1"/>
  <c r="N13" i="7"/>
  <c r="E13" i="1" s="1"/>
  <c r="H58" i="9" l="1"/>
  <c r="F14" i="1"/>
  <c r="E14" i="1"/>
  <c r="I58" i="9"/>
</calcChain>
</file>

<file path=xl/sharedStrings.xml><?xml version="1.0" encoding="utf-8"?>
<sst xmlns="http://schemas.openxmlformats.org/spreadsheetml/2006/main" count="335" uniqueCount="142">
  <si>
    <t>Resumen General</t>
  </si>
  <si>
    <t>Gestiones</t>
  </si>
  <si>
    <t>Cantidad</t>
  </si>
  <si>
    <t>Servicios</t>
  </si>
  <si>
    <t>Programas</t>
  </si>
  <si>
    <t>Gestión de Acogida</t>
  </si>
  <si>
    <t>Gestión de Educación, Cultura y Recreación</t>
  </si>
  <si>
    <t>Gestión de Salud</t>
  </si>
  <si>
    <t>Gestión Económica</t>
  </si>
  <si>
    <t>Gestión Legal</t>
  </si>
  <si>
    <t>Gestión Social</t>
  </si>
  <si>
    <t>Total</t>
  </si>
  <si>
    <t>Asistencia Psicológica</t>
  </si>
  <si>
    <t>Atención Cardiológica</t>
  </si>
  <si>
    <t>Atención Dermatológica</t>
  </si>
  <si>
    <t>Atención Geriátrica</t>
  </si>
  <si>
    <t>Atención Médica General</t>
  </si>
  <si>
    <t>Atención Odontológica</t>
  </si>
  <si>
    <t>Atención Ortopedia</t>
  </si>
  <si>
    <t>Atención Psiquiátrica</t>
  </si>
  <si>
    <t>Donaciones de dispositivos de apoyo</t>
  </si>
  <si>
    <t>Donaciones de Medicamentos</t>
  </si>
  <si>
    <t>Entrega de Kit Covid</t>
  </si>
  <si>
    <t>Entrega de pañales desechables</t>
  </si>
  <si>
    <t>Gestión de Seguro Médico (SENASA)</t>
  </si>
  <si>
    <t>Otras Consultas</t>
  </si>
  <si>
    <t>Otras Donaciones</t>
  </si>
  <si>
    <t>Visitas Domiciliarias</t>
  </si>
  <si>
    <t>"AMA” Acogida del Adulto Mayor en Situaciones de Emergencia</t>
  </si>
  <si>
    <t>Familias de Cariño</t>
  </si>
  <si>
    <t>Higiene y cuidado personal</t>
  </si>
  <si>
    <t>Imagen Positiva</t>
  </si>
  <si>
    <t>Acompañamiento a Fiscalía</t>
  </si>
  <si>
    <t>Asesoría Legal</t>
  </si>
  <si>
    <t>Asistencia a Tribunales</t>
  </si>
  <si>
    <t>Audiencias Virtuales</t>
  </si>
  <si>
    <t>Denuncia y Seguimiento de Casos</t>
  </si>
  <si>
    <t xml:space="preserve">Empoderamiento del Adulto Mayor sobre la ley 352-98 </t>
  </si>
  <si>
    <t>Gestión de Pensiones</t>
  </si>
  <si>
    <t>Infoalfabetización</t>
  </si>
  <si>
    <t>Asistencia directa al usuario</t>
  </si>
  <si>
    <t>Diagnostico de inclusión</t>
  </si>
  <si>
    <t>Gestión de Viviendas (reparación o construcción)</t>
  </si>
  <si>
    <t>Pasante con Sabiduría (Adultos Mayores Insertados en el sector laboral)</t>
  </si>
  <si>
    <t>Cantidad de Nuevos Adultos Mayores</t>
  </si>
  <si>
    <t xml:space="preserve">Adultos Mayores beneficiados en jornadas de inclusión social </t>
  </si>
  <si>
    <t>Raciones Cocidas</t>
  </si>
  <si>
    <t>Raciones Crudas</t>
  </si>
  <si>
    <t xml:space="preserve">Hospedaje </t>
  </si>
  <si>
    <t>Vacunación/Pruebas COVID de Adultos Mayores</t>
  </si>
  <si>
    <t>Santiago</t>
  </si>
  <si>
    <t>Espaillat</t>
  </si>
  <si>
    <t>Puerto Plata</t>
  </si>
  <si>
    <t>Región Cibao Norte</t>
  </si>
  <si>
    <t>La Vega</t>
  </si>
  <si>
    <t>Sánchez Ramírez</t>
  </si>
  <si>
    <t>Monseñor Nouel</t>
  </si>
  <si>
    <t>Duarte</t>
  </si>
  <si>
    <t>Samaná</t>
  </si>
  <si>
    <t>Hermanas Mirabal</t>
  </si>
  <si>
    <t>María Trinidad Sánchez</t>
  </si>
  <si>
    <t>Dajabón</t>
  </si>
  <si>
    <t>Santiago Rodríguez</t>
  </si>
  <si>
    <t>Valverde</t>
  </si>
  <si>
    <t>San Cristóbal</t>
  </si>
  <si>
    <t>Peravia</t>
  </si>
  <si>
    <t>San José de Ocoa</t>
  </si>
  <si>
    <t>Barahona</t>
  </si>
  <si>
    <t>Bahoruco</t>
  </si>
  <si>
    <t>Independencia</t>
  </si>
  <si>
    <t>Pedernales</t>
  </si>
  <si>
    <t>Azua</t>
  </si>
  <si>
    <t>San Juan</t>
  </si>
  <si>
    <t>Elías Piña</t>
  </si>
  <si>
    <t>El Seibo</t>
  </si>
  <si>
    <t>La Romana</t>
  </si>
  <si>
    <t>La Altagracia</t>
  </si>
  <si>
    <t>San Pedro de Macorís</t>
  </si>
  <si>
    <t>Monte Plata</t>
  </si>
  <si>
    <t>Hato Mayor</t>
  </si>
  <si>
    <t>Santo Domingo</t>
  </si>
  <si>
    <t>Región Cibao Sur</t>
  </si>
  <si>
    <t>Región Cibao Nordeste</t>
  </si>
  <si>
    <t>Región Cibao Noroeste</t>
  </si>
  <si>
    <t>Región Valdesia</t>
  </si>
  <si>
    <t>Región Enriquillo</t>
  </si>
  <si>
    <t>Región El Valle</t>
  </si>
  <si>
    <t>Región Yuma</t>
  </si>
  <si>
    <t>Región Ozama</t>
  </si>
  <si>
    <t>Total Cibao Norte</t>
  </si>
  <si>
    <t>Total Cibao Sur</t>
  </si>
  <si>
    <t>Total Cibao Nordeste</t>
  </si>
  <si>
    <t>Total Cibao Noroeste</t>
  </si>
  <si>
    <t>Total Valdesia</t>
  </si>
  <si>
    <t>Total Enriquillo</t>
  </si>
  <si>
    <t>Total El Valle</t>
  </si>
  <si>
    <t>Total Yuma</t>
  </si>
  <si>
    <t>Región Higüamo</t>
  </si>
  <si>
    <t>Total Higüamo</t>
  </si>
  <si>
    <t>Total Ozama</t>
  </si>
  <si>
    <t>Hombre</t>
  </si>
  <si>
    <t>Mujer</t>
  </si>
  <si>
    <t xml:space="preserve">Total General </t>
  </si>
  <si>
    <t>Adultos Mayores</t>
  </si>
  <si>
    <t xml:space="preserve">Cantidad de Servicios  Brindados Totales </t>
  </si>
  <si>
    <t>Servicios Brindados</t>
  </si>
  <si>
    <t>Total Servicios Brindados</t>
  </si>
  <si>
    <t>Total general</t>
  </si>
  <si>
    <t xml:space="preserve">Actividades Culturales y Recreativas </t>
  </si>
  <si>
    <t xml:space="preserve">Alfabetización </t>
  </si>
  <si>
    <t xml:space="preserve">Capacitación Técnica como terapia ocupacional </t>
  </si>
  <si>
    <t xml:space="preserve">“PROVEE” Protección a la Vejez en Pobreza Extrema </t>
  </si>
  <si>
    <t xml:space="preserve">“TE-AMA” Transferencia Económica al Adulto Mayor </t>
  </si>
  <si>
    <t>Total Adultos Mayores Nuevos</t>
  </si>
  <si>
    <t>Provincias</t>
  </si>
  <si>
    <t>Regiones</t>
  </si>
  <si>
    <t xml:space="preserve">Adultos Mayores y Servicios Brindados segmentados por Cohesión Territorial y Género </t>
  </si>
  <si>
    <t>%</t>
  </si>
  <si>
    <t>Servicios Brindados por Región</t>
  </si>
  <si>
    <t xml:space="preserve">Adultos Mayores impactados por Región </t>
  </si>
  <si>
    <t>Data Cuadro Resumen General</t>
  </si>
  <si>
    <t>Gestión Educación, Cultura y Re</t>
  </si>
  <si>
    <t xml:space="preserve">Gestión Económica </t>
  </si>
  <si>
    <t xml:space="preserve">Adultos Mayores </t>
  </si>
  <si>
    <t xml:space="preserve">Servicios Brindados </t>
  </si>
  <si>
    <t xml:space="preserve">Hombre </t>
  </si>
  <si>
    <t xml:space="preserve"> Adultos Mayores Nuevos </t>
  </si>
  <si>
    <t>Adultos Mayores atendidos por servicio</t>
  </si>
  <si>
    <t>Nombre de los servicios</t>
  </si>
  <si>
    <t>Distrito Nacional</t>
  </si>
  <si>
    <t>Montecristi</t>
  </si>
  <si>
    <t>Enero</t>
  </si>
  <si>
    <t>Febrero</t>
  </si>
  <si>
    <t>Marzo</t>
  </si>
  <si>
    <t>Cuidados Domiciliarios</t>
  </si>
  <si>
    <t>Gestión de Acogida Enero - Marzo 2026</t>
  </si>
  <si>
    <t>Gestión Legal Enero - Marzo 2026</t>
  </si>
  <si>
    <t>Gestión Económica Enero - Marzo 2026</t>
  </si>
  <si>
    <t>Gestión de Educación, Cultura y Recreación Enero - Marzo 2026</t>
  </si>
  <si>
    <t>Gestión Social Enero - Marzo 2026</t>
  </si>
  <si>
    <t>Gestión de Salud Enero - Marzo 2026</t>
  </si>
  <si>
    <t>Enero - Marzo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</si>
</sst>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_(* #,##0_);_(* \(#,##0\);_(* &quot;-&quot;??_);_(@_)"/>
  </numFmts>
  <fonts count="21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1"/>
      <name val="Libre Franklin"/>
    </font>
    <font>
      <b/>
      <sz val="11"/>
      <name val="Calibri"/>
      <family val="2"/>
    </font>
    <font>
      <sz val="11"/>
      <name val="Libre Franklin"/>
    </font>
    <font>
      <sz val="11"/>
      <color theme="1"/>
      <name val="Calibri"/>
      <family val="2"/>
      <scheme val="minor"/>
    </font>
    <font>
      <b/>
      <sz val="12"/>
      <name val="Calibri"/>
      <family val="2"/>
    </font>
    <font>
      <b/>
      <sz val="12"/>
      <name val="Libre Franklin"/>
    </font>
    <font>
      <sz val="14"/>
      <name val="Libre Franklin"/>
    </font>
    <font>
      <b/>
      <sz val="14"/>
      <name val="Libre Franklin"/>
    </font>
    <font>
      <sz val="12"/>
      <name val="Libre Franklin"/>
    </font>
    <font>
      <b/>
      <sz val="18"/>
      <name val="Libre Franklin"/>
    </font>
    <font>
      <b/>
      <sz val="10"/>
      <name val="Libre Franklin"/>
    </font>
    <font>
      <b/>
      <sz val="13"/>
      <name val="Libre Franklin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/>
      <diagonal/>
    </border>
  </borders>
  <cellStyleXfs count="2">
    <xf numFmtId="0" fontId="0" fillId="0" borderId="0"/>
    <xf numFmtId="9" fontId="12" fillId="0" borderId="0" applyFont="0" applyFill="0" applyBorder="0" applyAlignment="0" applyProtection="0"/>
  </cellStyleXfs>
  <cellXfs count="68">
    <xf numFmtId="0" fontId="0" fillId="0" borderId="0" xfId="0"/>
    <xf numFmtId="0" fontId="7" fillId="0" borderId="0" xfId="0" applyFont="1"/>
    <xf numFmtId="3" fontId="0" fillId="0" borderId="0" xfId="0" applyNumberFormat="1"/>
    <xf numFmtId="0" fontId="0" fillId="0" borderId="0" xfId="0" applyAlignment="1">
      <alignment vertical="top"/>
    </xf>
    <xf numFmtId="0" fontId="6" fillId="0" borderId="0" xfId="0" applyFont="1"/>
    <xf numFmtId="0" fontId="0" fillId="0" borderId="1" xfId="0" applyBorder="1"/>
    <xf numFmtId="0" fontId="0" fillId="0" borderId="1" xfId="0" applyBorder="1" applyAlignment="1">
      <alignment vertical="top"/>
    </xf>
    <xf numFmtId="0" fontId="5" fillId="0" borderId="0" xfId="0" applyFont="1"/>
    <xf numFmtId="0" fontId="4" fillId="0" borderId="0" xfId="0" applyFont="1"/>
    <xf numFmtId="0" fontId="3" fillId="0" borderId="0" xfId="0" applyFont="1"/>
    <xf numFmtId="164" fontId="0" fillId="0" borderId="0" xfId="0" applyNumberFormat="1"/>
    <xf numFmtId="0" fontId="2" fillId="0" borderId="0" xfId="0" applyFont="1"/>
    <xf numFmtId="10" fontId="0" fillId="0" borderId="0" xfId="1" applyNumberFormat="1" applyFont="1"/>
    <xf numFmtId="0" fontId="1" fillId="0" borderId="0" xfId="0" applyFont="1"/>
    <xf numFmtId="0" fontId="4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5" fillId="0" borderId="1" xfId="0" applyFont="1" applyFill="1" applyBorder="1" applyAlignment="1">
      <alignment horizontal="center" vertical="center"/>
    </xf>
    <xf numFmtId="0" fontId="8" fillId="0" borderId="1" xfId="0" applyFont="1" applyFill="1" applyBorder="1"/>
    <xf numFmtId="0" fontId="16" fillId="0" borderId="1" xfId="0" applyFont="1" applyFill="1" applyBorder="1" applyAlignment="1">
      <alignment horizontal="center" vertical="center"/>
    </xf>
    <xf numFmtId="0" fontId="10" fillId="0" borderId="1" xfId="0" applyFont="1" applyFill="1" applyBorder="1"/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/>
    </xf>
    <xf numFmtId="0" fontId="11" fillId="0" borderId="1" xfId="0" applyFont="1" applyFill="1" applyBorder="1" applyAlignment="1">
      <alignment horizont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left" wrapText="1"/>
    </xf>
    <xf numFmtId="164" fontId="9" fillId="0" borderId="1" xfId="0" applyNumberFormat="1" applyFont="1" applyFill="1" applyBorder="1" applyAlignment="1">
      <alignment horizontal="right" vertical="center"/>
    </xf>
    <xf numFmtId="0" fontId="14" fillId="0" borderId="1" xfId="0" applyFont="1" applyFill="1" applyBorder="1" applyAlignment="1">
      <alignment horizontal="center" vertical="center" wrapText="1"/>
    </xf>
    <xf numFmtId="1" fontId="17" fillId="0" borderId="1" xfId="0" applyNumberFormat="1" applyFont="1" applyFill="1" applyBorder="1" applyAlignment="1">
      <alignment horizontal="center" vertical="center" wrapText="1"/>
    </xf>
    <xf numFmtId="164" fontId="14" fillId="0" borderId="1" xfId="0" applyNumberFormat="1" applyFont="1" applyFill="1" applyBorder="1" applyAlignment="1">
      <alignment horizontal="right" vertical="center" wrapText="1"/>
    </xf>
    <xf numFmtId="0" fontId="18" fillId="0" borderId="1" xfId="0" applyFont="1" applyFill="1" applyBorder="1" applyAlignment="1">
      <alignment horizontal="center" vertical="top"/>
    </xf>
    <xf numFmtId="0" fontId="14" fillId="0" borderId="1" xfId="0" applyFont="1" applyFill="1" applyBorder="1" applyAlignment="1">
      <alignment horizontal="center" vertical="center" wrapText="1"/>
    </xf>
    <xf numFmtId="17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left" vertical="center" wrapText="1"/>
    </xf>
    <xf numFmtId="164" fontId="11" fillId="0" borderId="1" xfId="0" applyNumberFormat="1" applyFont="1" applyFill="1" applyBorder="1" applyAlignment="1">
      <alignment horizontal="right" vertical="center"/>
    </xf>
    <xf numFmtId="0" fontId="19" fillId="0" borderId="1" xfId="0" applyFont="1" applyFill="1" applyBorder="1" applyAlignment="1">
      <alignment horizontal="left" vertical="center"/>
    </xf>
    <xf numFmtId="164" fontId="11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/>
    </xf>
    <xf numFmtId="0" fontId="11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 wrapText="1"/>
    </xf>
    <xf numFmtId="164" fontId="11" fillId="0" borderId="1" xfId="0" applyNumberFormat="1" applyFont="1" applyFill="1" applyBorder="1" applyAlignment="1">
      <alignment vertical="center"/>
    </xf>
    <xf numFmtId="164" fontId="9" fillId="0" borderId="1" xfId="0" applyNumberFormat="1" applyFont="1" applyFill="1" applyBorder="1" applyAlignment="1">
      <alignment horizontal="center"/>
    </xf>
    <xf numFmtId="164" fontId="9" fillId="0" borderId="1" xfId="0" applyNumberFormat="1" applyFont="1" applyFill="1" applyBorder="1" applyAlignment="1">
      <alignment vertical="center"/>
    </xf>
    <xf numFmtId="164" fontId="9" fillId="0" borderId="1" xfId="0" applyNumberFormat="1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left" vertical="center" wrapText="1"/>
    </xf>
    <xf numFmtId="0" fontId="13" fillId="0" borderId="1" xfId="0" applyFont="1" applyFill="1" applyBorder="1"/>
    <xf numFmtId="0" fontId="16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left" vertical="center"/>
    </xf>
    <xf numFmtId="3" fontId="11" fillId="0" borderId="1" xfId="0" applyNumberFormat="1" applyFont="1" applyFill="1" applyBorder="1" applyAlignment="1">
      <alignment horizontal="right" vertical="center"/>
    </xf>
    <xf numFmtId="0" fontId="11" fillId="0" borderId="1" xfId="0" applyFont="1" applyFill="1" applyBorder="1" applyAlignment="1">
      <alignment vertical="center"/>
    </xf>
    <xf numFmtId="3" fontId="11" fillId="0" borderId="1" xfId="0" applyNumberFormat="1" applyFont="1" applyFill="1" applyBorder="1" applyAlignment="1">
      <alignment vertical="center"/>
    </xf>
    <xf numFmtId="3" fontId="9" fillId="0" borderId="1" xfId="0" applyNumberFormat="1" applyFont="1" applyFill="1" applyBorder="1" applyAlignment="1">
      <alignment vertical="center"/>
    </xf>
    <xf numFmtId="3" fontId="9" fillId="0" borderId="1" xfId="0" applyNumberFormat="1" applyFont="1" applyFill="1" applyBorder="1"/>
    <xf numFmtId="0" fontId="20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wrapText="1"/>
    </xf>
    <xf numFmtId="0" fontId="11" fillId="0" borderId="1" xfId="0" applyFont="1" applyFill="1" applyBorder="1"/>
    <xf numFmtId="3" fontId="11" fillId="0" borderId="1" xfId="0" applyNumberFormat="1" applyFont="1" applyFill="1" applyBorder="1"/>
    <xf numFmtId="10" fontId="11" fillId="0" borderId="1" xfId="1" applyNumberFormat="1" applyFont="1" applyFill="1" applyBorder="1"/>
    <xf numFmtId="1" fontId="14" fillId="0" borderId="1" xfId="0" applyNumberFormat="1" applyFont="1" applyFill="1" applyBorder="1" applyAlignment="1">
      <alignment horizontal="center" vertical="center" wrapText="1"/>
    </xf>
    <xf numFmtId="9" fontId="14" fillId="0" borderId="1" xfId="1" applyFont="1" applyFill="1" applyBorder="1" applyAlignment="1">
      <alignment horizontal="right" vertical="center" wrapText="1"/>
    </xf>
    <xf numFmtId="0" fontId="20" fillId="0" borderId="1" xfId="0" applyFont="1" applyFill="1" applyBorder="1" applyAlignment="1">
      <alignment horizontal="center"/>
    </xf>
  </cellXfs>
  <cellStyles count="2">
    <cellStyle name="Normal" xfId="0" builtinId="0"/>
    <cellStyle name="Porcentaje" xfId="1" builtinId="5"/>
  </cellStyles>
  <dxfs count="0"/>
  <tableStyles count="1" defaultTableStyle="TableStyleMedium2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ysClr val="windowText" lastClr="000000"/>
                </a:solidFill>
              </a:rPr>
              <a:t>ADULTOS MAYORES IMPACTADOS </a:t>
            </a:r>
          </a:p>
          <a:p>
            <a:pPr>
              <a:defRPr/>
            </a:pPr>
            <a:r>
              <a:rPr lang="en-US">
                <a:solidFill>
                  <a:sysClr val="windowText" lastClr="000000"/>
                </a:solidFill>
              </a:rPr>
              <a:t>POR GÉNERO </a:t>
            </a:r>
          </a:p>
        </c:rich>
      </c:tx>
      <c:layout>
        <c:manualLayout>
          <c:xMode val="edge"/>
          <c:yMode val="edge"/>
          <c:x val="0.21556233595800528"/>
          <c:y val="5.555555555555555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>
        <c:manualLayout>
          <c:layoutTarget val="inner"/>
          <c:xMode val="edge"/>
          <c:yMode val="edge"/>
          <c:x val="0.34833070866141735"/>
          <c:y val="0.3312569262175562"/>
          <c:w val="0.30333858267716535"/>
          <c:h val="0.50556430446194223"/>
        </c:manualLayout>
      </c:layout>
      <c:pieChart>
        <c:varyColors val="1"/>
        <c:ser>
          <c:idx val="0"/>
          <c:order val="0"/>
          <c:tx>
            <c:strRef>
              <c:f>'Data Gráficos'!$B$38</c:f>
              <c:strCache>
                <c:ptCount val="1"/>
                <c:pt idx="0">
                  <c:v>Adultos Mayores </c:v>
                </c:pt>
              </c:strCache>
            </c:strRef>
          </c:tx>
          <c:dPt>
            <c:idx val="0"/>
            <c:bubble3D val="0"/>
            <c:spPr>
              <a:solidFill>
                <a:schemeClr val="accent1">
                  <a:lumMod val="5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AEE8-441C-8246-980234DAD8D4}"/>
              </c:ext>
            </c:extLst>
          </c:dPt>
          <c:dPt>
            <c:idx val="1"/>
            <c:bubble3D val="0"/>
            <c:spPr>
              <a:solidFill>
                <a:srgbClr val="C00000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AEE8-441C-8246-980234DAD8D4}"/>
              </c:ext>
            </c:extLst>
          </c:dPt>
          <c:dLbls>
            <c:dLbl>
              <c:idx val="0"/>
              <c:layout>
                <c:manualLayout>
                  <c:x val="-0.11028412073490824"/>
                  <c:y val="8.1438466025080203E-2"/>
                </c:manualLayout>
              </c:layout>
              <c:numFmt formatCode="0.0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50" b="1" i="0" u="none" strike="noStrike" kern="1200" baseline="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DO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EE8-441C-8246-980234DAD8D4}"/>
                </c:ext>
              </c:extLst>
            </c:dLbl>
            <c:dLbl>
              <c:idx val="1"/>
              <c:layout>
                <c:manualLayout>
                  <c:x val="9.7087817147856512E-2"/>
                  <c:y val="-6.7872557596967045E-2"/>
                </c:manualLayout>
              </c:layout>
              <c:tx>
                <c:rich>
                  <a:bodyPr/>
                  <a:lstStyle/>
                  <a:p>
                    <a:fld id="{3BEE393B-822A-458F-89EB-DFFAC4250394}" type="PERCENTAGE">
                      <a:rPr lang="en-US" sz="1100"/>
                      <a:pPr/>
                      <a:t>[PORCENTAJE]</a:t>
                    </a:fld>
                    <a:endParaRPr lang="es-DO"/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AEE8-441C-8246-980234DAD8D4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'Data Gráficos'!$D$37:$E$37</c:f>
              <c:strCache>
                <c:ptCount val="2"/>
                <c:pt idx="0">
                  <c:v>Hombre </c:v>
                </c:pt>
                <c:pt idx="1">
                  <c:v>Mujer</c:v>
                </c:pt>
              </c:strCache>
            </c:strRef>
          </c:cat>
          <c:val>
            <c:numRef>
              <c:f>'Data Gráficos'!$G$38:$H$38</c:f>
              <c:numCache>
                <c:formatCode>0.00%</c:formatCode>
                <c:ptCount val="2"/>
                <c:pt idx="0">
                  <c:v>0.41008245625796069</c:v>
                </c:pt>
                <c:pt idx="1">
                  <c:v>0.58991754374203931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E8-441C-8246-980234DAD8D4}"/>
            </c:ext>
          </c:extLst>
        </c:ser>
        <c:dLbls>
          <c:dLblPos val="bestFit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4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ysClr val="windowText" lastClr="000000"/>
                </a:solidFill>
              </a:rPr>
              <a:t>servicios brindados POR GÉNERO </a:t>
            </a:r>
          </a:p>
        </c:rich>
      </c:tx>
      <c:layout>
        <c:manualLayout>
          <c:xMode val="edge"/>
          <c:yMode val="edge"/>
          <c:x val="0.1711178915135608"/>
          <c:y val="7.40740740740740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4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>
        <c:manualLayout>
          <c:layoutTarget val="inner"/>
          <c:xMode val="edge"/>
          <c:yMode val="edge"/>
          <c:x val="0.34833070866141735"/>
          <c:y val="0.3312569262175562"/>
          <c:w val="0.30333858267716535"/>
          <c:h val="0.50556430446194223"/>
        </c:manualLayout>
      </c:layout>
      <c:pieChart>
        <c:varyColors val="1"/>
        <c:ser>
          <c:idx val="0"/>
          <c:order val="0"/>
          <c:tx>
            <c:strRef>
              <c:f>'Data Gráficos'!$B$39</c:f>
              <c:strCache>
                <c:ptCount val="1"/>
                <c:pt idx="0">
                  <c:v>Servicios Brindados </c:v>
                </c:pt>
              </c:strCache>
            </c:strRef>
          </c:tx>
          <c:explosion val="2"/>
          <c:dPt>
            <c:idx val="0"/>
            <c:bubble3D val="0"/>
            <c:explosion val="0"/>
            <c:spPr>
              <a:solidFill>
                <a:schemeClr val="accent1">
                  <a:lumMod val="5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4555-4FE7-A02C-9C5C896A233A}"/>
              </c:ext>
            </c:extLst>
          </c:dPt>
          <c:dPt>
            <c:idx val="1"/>
            <c:bubble3D val="0"/>
            <c:spPr>
              <a:solidFill>
                <a:srgbClr val="C00000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4555-4FE7-A02C-9C5C896A233A}"/>
              </c:ext>
            </c:extLst>
          </c:dPt>
          <c:dLbls>
            <c:dLbl>
              <c:idx val="0"/>
              <c:layout>
                <c:manualLayout>
                  <c:x val="-0.11028412073490813"/>
                  <c:y val="2.1253280839894927E-2"/>
                </c:manualLayout>
              </c:layout>
              <c:numFmt formatCode="0.0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50" b="1" i="0" u="none" strike="noStrike" kern="1200" baseline="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DO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555-4FE7-A02C-9C5C896A233A}"/>
                </c:ext>
              </c:extLst>
            </c:dLbl>
            <c:dLbl>
              <c:idx val="1"/>
              <c:layout>
                <c:manualLayout>
                  <c:x val="0.1165323709536308"/>
                  <c:y val="1.5460775736366287E-2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900" b="1" i="0" u="none" strike="noStrike" kern="1200" baseline="0">
                        <a:solidFill>
                          <a:schemeClr val="lt1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3BEE393B-822A-458F-89EB-DFFAC4250394}" type="PERCENTAGE">
                      <a:rPr lang="en-US" sz="1100"/>
                      <a:pPr>
                        <a:defRPr/>
                      </a:pPr>
                      <a:t>[PORCENTAJE]</a:t>
                    </a:fld>
                    <a:endParaRPr lang="es-DO"/>
                  </a:p>
                </c:rich>
              </c:tx>
              <c:numFmt formatCode="0.0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DO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4555-4FE7-A02C-9C5C896A233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'Data Gráficos'!$D$37:$E$37</c:f>
              <c:strCache>
                <c:ptCount val="2"/>
                <c:pt idx="0">
                  <c:v>Hombre </c:v>
                </c:pt>
                <c:pt idx="1">
                  <c:v>Mujer</c:v>
                </c:pt>
              </c:strCache>
            </c:strRef>
          </c:cat>
          <c:val>
            <c:numRef>
              <c:f>'Data Gráficos'!$G$39:$H$39</c:f>
              <c:numCache>
                <c:formatCode>0.00%</c:formatCode>
                <c:ptCount val="2"/>
                <c:pt idx="0">
                  <c:v>0.48269280975560985</c:v>
                </c:pt>
                <c:pt idx="1">
                  <c:v>0.5173071902443902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555-4FE7-A02C-9C5C896A233A}"/>
            </c:ext>
          </c:extLst>
        </c:ser>
        <c:dLbls>
          <c:dLblPos val="bestFit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35288910761154851"/>
          <c:y val="0.1902314814814815"/>
          <c:w val="0.24977712160979879"/>
          <c:h val="7.81255468066491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scene3d>
        <a:camera prst="orthographicFront"/>
        <a:lightRig rig="brightRoom" dir="t"/>
      </a:scene3d>
      <a:sp3d prstMaterial="flat">
        <a:bevelT w="50800" h="101600" prst="angle"/>
        <a:contourClr>
          <a:srgbClr val="000000"/>
        </a:contourClr>
      </a:sp3d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1" i="0" kern="1200" cap="all" spc="5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scene3d>
        <a:camera prst="orthographicFront"/>
        <a:lightRig rig="brightRoom" dir="t"/>
      </a:scene3d>
      <a:sp3d prstMaterial="flat">
        <a:bevelT w="50800" h="101600" prst="angle"/>
        <a:contourClr>
          <a:srgbClr val="000000"/>
        </a:contourClr>
      </a:sp3d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1" i="0" kern="1200" cap="all" spc="5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1110192</xdr:colOff>
      <xdr:row>1</xdr:row>
      <xdr:rowOff>146051</xdr:rowOff>
    </xdr:from>
    <xdr:to>
      <xdr:col>7</xdr:col>
      <xdr:colOff>809626</xdr:colOff>
      <xdr:row>11</xdr:row>
      <xdr:rowOff>190500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0C98CDE-D558-07D9-F1BC-A14DD02D6D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13567" y="336551"/>
          <a:ext cx="4477809" cy="202882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581025</xdr:colOff>
      <xdr:row>43</xdr:row>
      <xdr:rowOff>80962</xdr:rowOff>
    </xdr:from>
    <xdr:to>
      <xdr:col>7</xdr:col>
      <xdr:colOff>581025</xdr:colOff>
      <xdr:row>57</xdr:row>
      <xdr:rowOff>157162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381B75-B01A-D6B1-B30B-114489FC2FC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657225</xdr:colOff>
      <xdr:row>43</xdr:row>
      <xdr:rowOff>104775</xdr:rowOff>
    </xdr:from>
    <xdr:to>
      <xdr:col>15</xdr:col>
      <xdr:colOff>657225</xdr:colOff>
      <xdr:row>57</xdr:row>
      <xdr:rowOff>180975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11139BA7-19D4-40B8-8FD5-1226117BA6A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J992"/>
  <sheetViews>
    <sheetView workbookViewId="0">
      <selection activeCell="H7" sqref="H7"/>
    </sheetView>
  </sheetViews>
  <sheetFormatPr baseColWidth="10" defaultColWidth="14.42578125" defaultRowHeight="15" customHeight="1" x14ac:dyDescent="0.25"/>
  <cols>
    <col min="2" max="2" width="22.140625" customWidth="1"/>
    <col min="3" max="3" width="10.7109375" customWidth="1"/>
    <col min="4" max="4" width="11.28515625" customWidth="1"/>
    <col min="5" max="6" width="17.7109375" customWidth="1"/>
    <col min="7" max="27" width="10.7109375" customWidth="1"/>
  </cols>
  <sheetData>
    <row r="3" spans="1:10" ht="24.75" customHeight="1" x14ac:dyDescent="0.25">
      <c r="B3" s="16" t="s">
        <v>0</v>
      </c>
      <c r="C3" s="17"/>
      <c r="D3" s="17"/>
      <c r="E3" s="17"/>
      <c r="F3" s="17"/>
      <c r="G3" s="5"/>
    </row>
    <row r="4" spans="1:10" ht="0.75" customHeight="1" x14ac:dyDescent="0.25">
      <c r="A4" s="5"/>
      <c r="B4" s="17"/>
      <c r="C4" s="17"/>
      <c r="D4" s="17"/>
      <c r="E4" s="17"/>
      <c r="F4" s="17"/>
      <c r="G4" s="5"/>
    </row>
    <row r="5" spans="1:10" ht="23.25" x14ac:dyDescent="0.25">
      <c r="A5" s="5"/>
      <c r="B5" s="18" t="s">
        <v>141</v>
      </c>
      <c r="C5" s="19"/>
      <c r="D5" s="19"/>
      <c r="E5" s="19"/>
      <c r="F5" s="19"/>
      <c r="G5" s="5"/>
    </row>
    <row r="6" spans="1:10" ht="26.25" customHeight="1" x14ac:dyDescent="0.4">
      <c r="A6" s="5"/>
      <c r="B6" s="20" t="s">
        <v>1</v>
      </c>
      <c r="C6" s="21" t="s">
        <v>2</v>
      </c>
      <c r="D6" s="17"/>
      <c r="E6" s="22" t="s">
        <v>44</v>
      </c>
      <c r="F6" s="23" t="s">
        <v>104</v>
      </c>
      <c r="G6" s="5"/>
      <c r="J6" s="1"/>
    </row>
    <row r="7" spans="1:10" ht="30.75" customHeight="1" x14ac:dyDescent="0.25">
      <c r="A7" s="5"/>
      <c r="B7" s="17"/>
      <c r="C7" s="24" t="s">
        <v>3</v>
      </c>
      <c r="D7" s="24" t="s">
        <v>4</v>
      </c>
      <c r="E7" s="17"/>
      <c r="F7" s="17"/>
      <c r="G7" s="5"/>
    </row>
    <row r="8" spans="1:10" ht="19.5" x14ac:dyDescent="0.4">
      <c r="A8" s="5"/>
      <c r="B8" s="25" t="s">
        <v>5</v>
      </c>
      <c r="C8" s="24">
        <v>3</v>
      </c>
      <c r="D8" s="24">
        <v>3</v>
      </c>
      <c r="E8" s="26">
        <f>'Gestión de Acogida'!M18</f>
        <v>2002</v>
      </c>
      <c r="F8" s="26">
        <f>'Gestión de Acogida'!N18</f>
        <v>769853</v>
      </c>
      <c r="G8" s="5"/>
    </row>
    <row r="9" spans="1:10" ht="58.5" x14ac:dyDescent="0.4">
      <c r="A9" s="5"/>
      <c r="B9" s="25" t="s">
        <v>6</v>
      </c>
      <c r="C9" s="24">
        <v>4</v>
      </c>
      <c r="D9" s="24">
        <v>0</v>
      </c>
      <c r="E9" s="26">
        <f>'Gestión Educación, Cultura y Re'!N17</f>
        <v>110</v>
      </c>
      <c r="F9" s="26">
        <f>'Gestión Educación, Cultura y Re'!O17</f>
        <v>196614</v>
      </c>
      <c r="G9" s="5"/>
    </row>
    <row r="10" spans="1:10" ht="19.5" x14ac:dyDescent="0.4">
      <c r="A10" s="5"/>
      <c r="B10" s="25" t="s">
        <v>7</v>
      </c>
      <c r="C10" s="24">
        <v>19</v>
      </c>
      <c r="D10" s="24">
        <v>0</v>
      </c>
      <c r="E10" s="26">
        <f>'Gestión de Salud'!M30</f>
        <v>21599</v>
      </c>
      <c r="F10" s="26">
        <f>'Gestión de Salud'!N30</f>
        <v>1037461</v>
      </c>
      <c r="G10" s="5"/>
    </row>
    <row r="11" spans="1:10" ht="19.5" x14ac:dyDescent="0.4">
      <c r="A11" s="5"/>
      <c r="B11" s="25" t="s">
        <v>8</v>
      </c>
      <c r="C11" s="24">
        <v>1</v>
      </c>
      <c r="D11" s="24">
        <v>2</v>
      </c>
      <c r="E11" s="26">
        <f>' Gestión Económica '!M15</f>
        <v>29544</v>
      </c>
      <c r="F11" s="26">
        <f>' Gestión Económica '!N15</f>
        <v>59815</v>
      </c>
      <c r="G11" s="5"/>
    </row>
    <row r="12" spans="1:10" ht="19.5" x14ac:dyDescent="0.4">
      <c r="A12" s="5"/>
      <c r="B12" s="25" t="s">
        <v>9</v>
      </c>
      <c r="C12" s="24">
        <v>6</v>
      </c>
      <c r="D12" s="24">
        <v>0</v>
      </c>
      <c r="E12" s="26">
        <f>'Gestión Legal'!M16</f>
        <v>1257</v>
      </c>
      <c r="F12" s="26">
        <f>'Gestión Legal'!N16</f>
        <v>30438</v>
      </c>
      <c r="G12" s="5"/>
    </row>
    <row r="13" spans="1:10" ht="19.5" x14ac:dyDescent="0.4">
      <c r="A13" s="5"/>
      <c r="B13" s="25" t="s">
        <v>10</v>
      </c>
      <c r="C13" s="24">
        <v>4</v>
      </c>
      <c r="D13" s="24">
        <v>1</v>
      </c>
      <c r="E13" s="26">
        <f>'Gestión Social'!N13</f>
        <v>20073</v>
      </c>
      <c r="F13" s="26">
        <f>'Gestión Social'!O13</f>
        <v>66135</v>
      </c>
      <c r="G13" s="5"/>
    </row>
    <row r="14" spans="1:10" ht="20.25" x14ac:dyDescent="0.25">
      <c r="A14" s="5"/>
      <c r="B14" s="27" t="s">
        <v>107</v>
      </c>
      <c r="C14" s="28">
        <v>37</v>
      </c>
      <c r="D14" s="28">
        <v>6</v>
      </c>
      <c r="E14" s="29">
        <f>SUM(E8:E13)</f>
        <v>74585</v>
      </c>
      <c r="F14" s="29">
        <f>SUM(F8:F13)</f>
        <v>2160316</v>
      </c>
      <c r="G14" s="5"/>
    </row>
    <row r="17" ht="15.75" customHeight="1" x14ac:dyDescent="0.25"/>
    <row r="18" ht="15.75" customHeight="1" x14ac:dyDescent="0.25"/>
    <row r="19" ht="15.75" customHeight="1" x14ac:dyDescent="0.25"/>
    <row r="20" ht="15.75" customHeight="1" x14ac:dyDescent="0.25"/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</sheetData>
  <sheetProtection algorithmName="SHA-512" hashValue="5iXfrxiubOmIFgzSv9Z/c/a7ufhqDSpZJ0orVfGuiIrsc1M9U9vkfqTy4OniaJTSOfJIIz1NaVynkfiU35OBUQ==" saltValue="Ddo5Sm86meb7CWDx/Wn2zA==" spinCount="100000" sheet="1" objects="1" scenarios="1"/>
  <mergeCells count="6">
    <mergeCell ref="B3:F4"/>
    <mergeCell ref="B5:F5"/>
    <mergeCell ref="B6:B7"/>
    <mergeCell ref="C6:D6"/>
    <mergeCell ref="E6:E7"/>
    <mergeCell ref="F6:F7"/>
  </mergeCells>
  <pageMargins left="0.7" right="0.7" top="0.75" bottom="0.75" header="0" footer="0"/>
  <pageSetup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A06B59-6618-46E6-BDCC-37E8F3D0DF73}">
  <dimension ref="B2:L39"/>
  <sheetViews>
    <sheetView workbookViewId="0">
      <selection activeCell="I47" sqref="I47"/>
    </sheetView>
  </sheetViews>
  <sheetFormatPr baseColWidth="10" defaultRowHeight="15" x14ac:dyDescent="0.25"/>
  <sheetData>
    <row r="2" spans="2:12" x14ac:dyDescent="0.25">
      <c r="B2" s="15" t="s">
        <v>120</v>
      </c>
      <c r="C2" s="15"/>
      <c r="D2" s="15"/>
      <c r="E2" s="15"/>
    </row>
    <row r="4" spans="2:12" x14ac:dyDescent="0.25">
      <c r="C4" t="s">
        <v>127</v>
      </c>
      <c r="D4" s="4" t="s">
        <v>126</v>
      </c>
      <c r="E4" s="4" t="s">
        <v>105</v>
      </c>
      <c r="I4" s="15" t="s">
        <v>7</v>
      </c>
      <c r="J4" s="15"/>
      <c r="K4" s="15"/>
      <c r="L4" s="15"/>
    </row>
    <row r="5" spans="2:12" x14ac:dyDescent="0.25">
      <c r="B5" t="s">
        <v>5</v>
      </c>
      <c r="D5" s="2">
        <f>D20</f>
        <v>2002</v>
      </c>
      <c r="E5" s="2">
        <f>E20</f>
        <v>769853</v>
      </c>
      <c r="J5" t="s">
        <v>127</v>
      </c>
      <c r="K5" t="s">
        <v>126</v>
      </c>
      <c r="L5" s="4" t="s">
        <v>105</v>
      </c>
    </row>
    <row r="6" spans="2:12" x14ac:dyDescent="0.25">
      <c r="B6" t="s">
        <v>6</v>
      </c>
      <c r="D6" s="2">
        <f>D28</f>
        <v>110</v>
      </c>
      <c r="E6" s="2">
        <f>E28</f>
        <v>196614</v>
      </c>
      <c r="I6" s="13" t="s">
        <v>131</v>
      </c>
      <c r="K6" s="2">
        <v>7838</v>
      </c>
      <c r="L6" s="2">
        <v>321600</v>
      </c>
    </row>
    <row r="7" spans="2:12" x14ac:dyDescent="0.25">
      <c r="B7" t="s">
        <v>7</v>
      </c>
      <c r="D7" s="2">
        <f>K9</f>
        <v>21599</v>
      </c>
      <c r="E7" s="2">
        <f>L9</f>
        <v>1037461</v>
      </c>
      <c r="I7" s="13" t="s">
        <v>132</v>
      </c>
      <c r="K7" s="2">
        <v>6305</v>
      </c>
      <c r="L7" s="2">
        <v>319746</v>
      </c>
    </row>
    <row r="8" spans="2:12" x14ac:dyDescent="0.25">
      <c r="B8" t="s">
        <v>8</v>
      </c>
      <c r="D8" s="2">
        <f>K17</f>
        <v>29544</v>
      </c>
      <c r="E8" s="2">
        <f>L17</f>
        <v>59815</v>
      </c>
      <c r="I8" s="13" t="s">
        <v>133</v>
      </c>
      <c r="K8" s="2">
        <v>7456</v>
      </c>
      <c r="L8" s="2">
        <v>396115</v>
      </c>
    </row>
    <row r="9" spans="2:12" x14ac:dyDescent="0.25">
      <c r="B9" t="s">
        <v>9</v>
      </c>
      <c r="D9" s="2">
        <f>K25</f>
        <v>1257</v>
      </c>
      <c r="E9" s="2">
        <f>L25</f>
        <v>30438</v>
      </c>
      <c r="I9" s="4" t="s">
        <v>107</v>
      </c>
      <c r="J9" s="4"/>
      <c r="K9" s="2">
        <f>SUM(K6:K8)</f>
        <v>21599</v>
      </c>
      <c r="L9" s="2">
        <f>SUM(L6:L8)</f>
        <v>1037461</v>
      </c>
    </row>
    <row r="10" spans="2:12" x14ac:dyDescent="0.25">
      <c r="B10" t="s">
        <v>10</v>
      </c>
      <c r="D10" s="2">
        <f>K33</f>
        <v>20073</v>
      </c>
      <c r="E10" s="2">
        <f>L33</f>
        <v>66135</v>
      </c>
    </row>
    <row r="11" spans="2:12" x14ac:dyDescent="0.25">
      <c r="B11" s="4" t="s">
        <v>107</v>
      </c>
      <c r="C11" s="4"/>
      <c r="D11" s="2">
        <f>SUM(D5:D10)</f>
        <v>74585</v>
      </c>
      <c r="E11" s="2">
        <f>SUM(E5:E10)</f>
        <v>2160316</v>
      </c>
    </row>
    <row r="12" spans="2:12" x14ac:dyDescent="0.25">
      <c r="I12" s="15" t="s">
        <v>122</v>
      </c>
      <c r="J12" s="15"/>
      <c r="K12" s="15"/>
      <c r="L12" s="15"/>
    </row>
    <row r="13" spans="2:12" x14ac:dyDescent="0.25">
      <c r="J13" t="s">
        <v>127</v>
      </c>
      <c r="K13" s="4" t="s">
        <v>126</v>
      </c>
      <c r="L13" t="s">
        <v>105</v>
      </c>
    </row>
    <row r="14" spans="2:12" x14ac:dyDescent="0.25">
      <c r="I14" s="11" t="s">
        <v>131</v>
      </c>
      <c r="K14" s="2">
        <v>14481</v>
      </c>
      <c r="L14" s="2">
        <v>19787</v>
      </c>
    </row>
    <row r="15" spans="2:12" x14ac:dyDescent="0.25">
      <c r="B15" s="15" t="s">
        <v>5</v>
      </c>
      <c r="C15" s="15"/>
      <c r="D15" s="15"/>
      <c r="E15" s="15"/>
      <c r="I15" s="11" t="s">
        <v>132</v>
      </c>
      <c r="K15" s="2">
        <v>6985</v>
      </c>
      <c r="L15" s="2">
        <v>15995</v>
      </c>
    </row>
    <row r="16" spans="2:12" x14ac:dyDescent="0.25">
      <c r="C16" t="s">
        <v>127</v>
      </c>
      <c r="D16" s="4" t="s">
        <v>126</v>
      </c>
      <c r="E16" s="4" t="s">
        <v>105</v>
      </c>
      <c r="I16" s="11" t="s">
        <v>133</v>
      </c>
      <c r="K16" s="2">
        <v>8078</v>
      </c>
      <c r="L16" s="2">
        <v>24033</v>
      </c>
    </row>
    <row r="17" spans="2:12" x14ac:dyDescent="0.25">
      <c r="B17" s="11" t="s">
        <v>131</v>
      </c>
      <c r="C17" s="9"/>
      <c r="D17" s="2">
        <v>762</v>
      </c>
      <c r="E17" s="2">
        <v>260748</v>
      </c>
      <c r="I17" s="4" t="s">
        <v>107</v>
      </c>
      <c r="J17" s="4"/>
      <c r="K17" s="2">
        <f>SUM(K14:K16)</f>
        <v>29544</v>
      </c>
      <c r="L17" s="2">
        <f>SUM(L14:L16)</f>
        <v>59815</v>
      </c>
    </row>
    <row r="18" spans="2:12" x14ac:dyDescent="0.25">
      <c r="B18" s="11" t="s">
        <v>132</v>
      </c>
      <c r="C18" s="9"/>
      <c r="D18" s="2">
        <v>994</v>
      </c>
      <c r="E18" s="2">
        <v>237924</v>
      </c>
    </row>
    <row r="19" spans="2:12" x14ac:dyDescent="0.25">
      <c r="B19" s="11" t="s">
        <v>133</v>
      </c>
      <c r="C19" s="9"/>
      <c r="D19" s="2">
        <v>246</v>
      </c>
      <c r="E19" s="2">
        <v>271181</v>
      </c>
    </row>
    <row r="20" spans="2:12" x14ac:dyDescent="0.25">
      <c r="B20" s="4" t="s">
        <v>107</v>
      </c>
      <c r="C20" s="4"/>
      <c r="D20" s="2">
        <f>SUM(D17:D19)</f>
        <v>2002</v>
      </c>
      <c r="E20" s="2">
        <f>SUM(E17:E19)</f>
        <v>769853</v>
      </c>
      <c r="K20" t="s">
        <v>9</v>
      </c>
    </row>
    <row r="21" spans="2:12" x14ac:dyDescent="0.25">
      <c r="B21" s="4"/>
      <c r="C21" s="4"/>
      <c r="D21" s="2"/>
      <c r="E21" s="2"/>
      <c r="J21" t="s">
        <v>127</v>
      </c>
      <c r="K21" s="4" t="s">
        <v>126</v>
      </c>
      <c r="L21" t="s">
        <v>105</v>
      </c>
    </row>
    <row r="22" spans="2:12" x14ac:dyDescent="0.25">
      <c r="I22" s="11" t="s">
        <v>131</v>
      </c>
      <c r="K22" s="2">
        <v>441</v>
      </c>
      <c r="L22" s="2">
        <v>7012</v>
      </c>
    </row>
    <row r="23" spans="2:12" x14ac:dyDescent="0.25">
      <c r="B23" s="15" t="s">
        <v>121</v>
      </c>
      <c r="C23" s="15"/>
      <c r="D23" s="15"/>
      <c r="E23" s="15"/>
      <c r="I23" s="11" t="s">
        <v>132</v>
      </c>
      <c r="K23" s="2">
        <v>487</v>
      </c>
      <c r="L23" s="2">
        <v>10201</v>
      </c>
    </row>
    <row r="24" spans="2:12" x14ac:dyDescent="0.25">
      <c r="C24" t="s">
        <v>127</v>
      </c>
      <c r="D24" s="4" t="s">
        <v>126</v>
      </c>
      <c r="E24" t="s">
        <v>105</v>
      </c>
      <c r="I24" s="11" t="s">
        <v>133</v>
      </c>
      <c r="K24" s="2">
        <v>329</v>
      </c>
      <c r="L24" s="2">
        <v>13225</v>
      </c>
    </row>
    <row r="25" spans="2:12" x14ac:dyDescent="0.25">
      <c r="B25" s="11" t="s">
        <v>131</v>
      </c>
      <c r="D25">
        <v>45</v>
      </c>
      <c r="E25" s="2">
        <v>56993</v>
      </c>
      <c r="I25" s="4" t="s">
        <v>107</v>
      </c>
      <c r="J25" s="4"/>
      <c r="K25" s="2">
        <f>SUM(K22:K24)</f>
        <v>1257</v>
      </c>
      <c r="L25" s="2">
        <f>SUM(L22:L24)</f>
        <v>30438</v>
      </c>
    </row>
    <row r="26" spans="2:12" x14ac:dyDescent="0.25">
      <c r="B26" s="11" t="s">
        <v>132</v>
      </c>
      <c r="D26">
        <v>53</v>
      </c>
      <c r="E26" s="2">
        <v>64247</v>
      </c>
    </row>
    <row r="27" spans="2:12" x14ac:dyDescent="0.25">
      <c r="B27" s="11" t="s">
        <v>133</v>
      </c>
      <c r="D27">
        <v>12</v>
      </c>
      <c r="E27" s="2">
        <v>75374</v>
      </c>
    </row>
    <row r="28" spans="2:12" x14ac:dyDescent="0.25">
      <c r="B28" s="4" t="s">
        <v>107</v>
      </c>
      <c r="C28" s="4"/>
      <c r="D28">
        <f>SUM(D25:D27)</f>
        <v>110</v>
      </c>
      <c r="E28" s="2">
        <f>SUM(E25:E27)</f>
        <v>196614</v>
      </c>
      <c r="K28" s="8" t="s">
        <v>10</v>
      </c>
    </row>
    <row r="29" spans="2:12" x14ac:dyDescent="0.25">
      <c r="J29" t="s">
        <v>127</v>
      </c>
      <c r="K29" s="4" t="s">
        <v>126</v>
      </c>
      <c r="L29" t="s">
        <v>105</v>
      </c>
    </row>
    <row r="30" spans="2:12" x14ac:dyDescent="0.25">
      <c r="I30" s="11" t="s">
        <v>131</v>
      </c>
      <c r="K30" s="2">
        <v>8182</v>
      </c>
      <c r="L30" s="2">
        <v>16319</v>
      </c>
    </row>
    <row r="31" spans="2:12" x14ac:dyDescent="0.25">
      <c r="I31" s="11" t="s">
        <v>132</v>
      </c>
      <c r="K31" s="2">
        <v>6200</v>
      </c>
      <c r="L31" s="2">
        <v>21920</v>
      </c>
    </row>
    <row r="32" spans="2:12" x14ac:dyDescent="0.25">
      <c r="I32" s="11" t="s">
        <v>133</v>
      </c>
      <c r="K32" s="2">
        <v>5691</v>
      </c>
      <c r="L32" s="2">
        <v>27896</v>
      </c>
    </row>
    <row r="33" spans="2:12" x14ac:dyDescent="0.25">
      <c r="I33" s="4" t="s">
        <v>107</v>
      </c>
      <c r="J33" s="4"/>
      <c r="K33" s="2">
        <f>SUM(K30:K32)</f>
        <v>20073</v>
      </c>
      <c r="L33" s="2">
        <f>SUM(L30:L32)</f>
        <v>66135</v>
      </c>
    </row>
    <row r="37" spans="2:12" x14ac:dyDescent="0.25">
      <c r="D37" t="s">
        <v>125</v>
      </c>
      <c r="E37" t="s">
        <v>101</v>
      </c>
      <c r="F37" s="8" t="s">
        <v>11</v>
      </c>
      <c r="G37" s="14" t="s">
        <v>117</v>
      </c>
      <c r="H37" s="14"/>
    </row>
    <row r="38" spans="2:12" x14ac:dyDescent="0.25">
      <c r="B38" t="s">
        <v>123</v>
      </c>
      <c r="D38" s="2">
        <v>30586</v>
      </c>
      <c r="E38" s="2">
        <v>43999</v>
      </c>
      <c r="F38" s="2">
        <f>SUM(D38:E38)</f>
        <v>74585</v>
      </c>
      <c r="G38" s="12">
        <f>D38/F38</f>
        <v>0.41008245625796069</v>
      </c>
      <c r="H38" s="12">
        <f>E38/F38</f>
        <v>0.58991754374203931</v>
      </c>
    </row>
    <row r="39" spans="2:12" x14ac:dyDescent="0.25">
      <c r="B39" t="s">
        <v>124</v>
      </c>
      <c r="D39" s="2">
        <v>1042769</v>
      </c>
      <c r="E39" s="2">
        <v>1117547</v>
      </c>
      <c r="F39" s="2">
        <f>SUM(D39:E39)</f>
        <v>2160316</v>
      </c>
      <c r="G39" s="12">
        <f>D39/F39</f>
        <v>0.48269280975560985</v>
      </c>
      <c r="H39" s="12">
        <f>E39/F39</f>
        <v>0.5173071902443902</v>
      </c>
    </row>
  </sheetData>
  <sheetProtection algorithmName="SHA-512" hashValue="fQwRl0pMIr8MzsG7V9U8eJyEjCLnx9UFTx7LCKSkBexWsJk6H48L2ENtgVd3J4tDd+S4GCY/ld+wMUuNPZEpDg==" saltValue="wZaS19qFjniyOjWSKVSwEg==" spinCount="100000" sheet="1" objects="1" scenarios="1"/>
  <mergeCells count="6">
    <mergeCell ref="G37:H37"/>
    <mergeCell ref="B2:E2"/>
    <mergeCell ref="B15:E15"/>
    <mergeCell ref="B23:E23"/>
    <mergeCell ref="I4:L4"/>
    <mergeCell ref="I12:L12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4:O996"/>
  <sheetViews>
    <sheetView topLeftCell="B5" zoomScale="80" zoomScaleNormal="80" workbookViewId="0">
      <selection activeCell="Q11" sqref="Q11"/>
    </sheetView>
  </sheetViews>
  <sheetFormatPr baseColWidth="10" defaultColWidth="14.42578125" defaultRowHeight="15" customHeight="1" x14ac:dyDescent="0.25"/>
  <cols>
    <col min="2" max="2" width="25.5703125" customWidth="1"/>
    <col min="3" max="3" width="13.140625" customWidth="1"/>
    <col min="4" max="4" width="10.28515625" bestFit="1" customWidth="1"/>
    <col min="5" max="5" width="11.85546875" bestFit="1" customWidth="1"/>
    <col min="6" max="6" width="13.5703125" customWidth="1"/>
    <col min="7" max="7" width="10.28515625" bestFit="1" customWidth="1"/>
    <col min="8" max="8" width="12" bestFit="1" customWidth="1"/>
    <col min="9" max="9" width="13.140625" customWidth="1"/>
    <col min="10" max="10" width="10.28515625" bestFit="1" customWidth="1"/>
    <col min="11" max="11" width="11.7109375" bestFit="1" customWidth="1"/>
    <col min="12" max="12" width="13.28515625" customWidth="1"/>
    <col min="13" max="13" width="10.28515625" bestFit="1" customWidth="1"/>
    <col min="14" max="14" width="12" bestFit="1" customWidth="1"/>
    <col min="15" max="31" width="10.7109375" customWidth="1"/>
  </cols>
  <sheetData>
    <row r="4" spans="2:15" ht="15" customHeight="1" x14ac:dyDescent="0.25">
      <c r="N4" s="3"/>
    </row>
    <row r="5" spans="2:15" ht="10.5" customHeight="1" x14ac:dyDescent="0.25"/>
    <row r="8" spans="2:15" x14ac:dyDescent="0.25"/>
    <row r="9" spans="2:15" s="3" customFormat="1" ht="29.25" x14ac:dyDescent="0.25">
      <c r="B9" s="30" t="s">
        <v>135</v>
      </c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6"/>
    </row>
    <row r="10" spans="2:15" ht="15" customHeight="1" x14ac:dyDescent="0.25">
      <c r="B10" s="31" t="s">
        <v>128</v>
      </c>
      <c r="C10" s="32" t="s">
        <v>131</v>
      </c>
      <c r="D10" s="32"/>
      <c r="E10" s="32"/>
      <c r="F10" s="32" t="s">
        <v>132</v>
      </c>
      <c r="G10" s="32"/>
      <c r="H10" s="32"/>
      <c r="I10" s="32" t="s">
        <v>133</v>
      </c>
      <c r="J10" s="32"/>
      <c r="K10" s="32"/>
      <c r="L10" s="32" t="s">
        <v>11</v>
      </c>
      <c r="M10" s="32"/>
      <c r="N10" s="32"/>
      <c r="O10" s="5"/>
    </row>
    <row r="11" spans="2:15" ht="69" customHeight="1" x14ac:dyDescent="0.25">
      <c r="B11" s="31"/>
      <c r="C11" s="33" t="s">
        <v>127</v>
      </c>
      <c r="D11" s="33" t="s">
        <v>126</v>
      </c>
      <c r="E11" s="33" t="s">
        <v>105</v>
      </c>
      <c r="F11" s="33" t="s">
        <v>127</v>
      </c>
      <c r="G11" s="33" t="s">
        <v>126</v>
      </c>
      <c r="H11" s="33" t="s">
        <v>105</v>
      </c>
      <c r="I11" s="33" t="s">
        <v>127</v>
      </c>
      <c r="J11" s="33" t="s">
        <v>126</v>
      </c>
      <c r="K11" s="33" t="s">
        <v>105</v>
      </c>
      <c r="L11" s="33" t="s">
        <v>127</v>
      </c>
      <c r="M11" s="33" t="s">
        <v>126</v>
      </c>
      <c r="N11" s="33" t="s">
        <v>105</v>
      </c>
      <c r="O11" s="5"/>
    </row>
    <row r="12" spans="2:15" ht="47.25" x14ac:dyDescent="0.25">
      <c r="B12" s="34" t="s">
        <v>28</v>
      </c>
      <c r="C12" s="35">
        <v>1</v>
      </c>
      <c r="D12" s="35">
        <v>1</v>
      </c>
      <c r="E12" s="35">
        <v>1</v>
      </c>
      <c r="F12" s="35">
        <v>5</v>
      </c>
      <c r="G12" s="35">
        <v>0</v>
      </c>
      <c r="H12" s="35">
        <v>5</v>
      </c>
      <c r="I12" s="35">
        <v>1</v>
      </c>
      <c r="J12" s="35">
        <v>0</v>
      </c>
      <c r="K12" s="35">
        <v>1</v>
      </c>
      <c r="L12" s="35">
        <f>C12+F12+I12</f>
        <v>7</v>
      </c>
      <c r="M12" s="35">
        <f t="shared" ref="M12:N15" si="0">J12+G12+D12</f>
        <v>1</v>
      </c>
      <c r="N12" s="35">
        <f t="shared" si="0"/>
        <v>7</v>
      </c>
      <c r="O12" s="5"/>
    </row>
    <row r="13" spans="2:15" ht="19.5" x14ac:dyDescent="0.25">
      <c r="B13" s="36" t="s">
        <v>29</v>
      </c>
      <c r="C13" s="35">
        <v>326</v>
      </c>
      <c r="D13" s="35">
        <v>326</v>
      </c>
      <c r="E13" s="35">
        <v>330</v>
      </c>
      <c r="F13" s="35">
        <v>321</v>
      </c>
      <c r="G13" s="35">
        <v>0</v>
      </c>
      <c r="H13" s="35">
        <v>324</v>
      </c>
      <c r="I13" s="35">
        <v>312</v>
      </c>
      <c r="J13" s="35">
        <v>4</v>
      </c>
      <c r="K13" s="35">
        <v>320</v>
      </c>
      <c r="L13" s="35">
        <f>C13+F13+I13</f>
        <v>959</v>
      </c>
      <c r="M13" s="35">
        <f>J13+G13+D13</f>
        <v>330</v>
      </c>
      <c r="N13" s="35">
        <f t="shared" si="0"/>
        <v>974</v>
      </c>
      <c r="O13" s="5"/>
    </row>
    <row r="14" spans="2:15" ht="19.5" x14ac:dyDescent="0.25">
      <c r="B14" s="36" t="s">
        <v>30</v>
      </c>
      <c r="C14" s="35">
        <v>1909</v>
      </c>
      <c r="D14" s="35">
        <v>400</v>
      </c>
      <c r="E14" s="35">
        <v>59179</v>
      </c>
      <c r="F14" s="35">
        <v>1909</v>
      </c>
      <c r="G14" s="35">
        <v>595</v>
      </c>
      <c r="H14" s="35">
        <v>53452</v>
      </c>
      <c r="I14" s="35">
        <v>1909</v>
      </c>
      <c r="J14" s="35">
        <v>71</v>
      </c>
      <c r="K14" s="35">
        <v>59179</v>
      </c>
      <c r="L14" s="35">
        <f t="shared" ref="L14:L17" si="1">C14+F14+I14</f>
        <v>5727</v>
      </c>
      <c r="M14" s="35">
        <f>J14+G14+D14</f>
        <v>1066</v>
      </c>
      <c r="N14" s="35">
        <f t="shared" si="0"/>
        <v>171810</v>
      </c>
      <c r="O14" s="5"/>
    </row>
    <row r="15" spans="2:15" ht="19.5" x14ac:dyDescent="0.25">
      <c r="B15" s="36" t="s">
        <v>48</v>
      </c>
      <c r="C15" s="35">
        <v>1427</v>
      </c>
      <c r="D15" s="37">
        <v>0</v>
      </c>
      <c r="E15" s="35">
        <v>188581</v>
      </c>
      <c r="F15" s="35">
        <v>1450</v>
      </c>
      <c r="G15" s="35">
        <v>0</v>
      </c>
      <c r="H15" s="35">
        <v>171909</v>
      </c>
      <c r="I15" s="35">
        <v>1469</v>
      </c>
      <c r="J15" s="35">
        <v>0</v>
      </c>
      <c r="K15" s="35">
        <v>198571</v>
      </c>
      <c r="L15" s="35">
        <f t="shared" si="1"/>
        <v>4346</v>
      </c>
      <c r="M15" s="35">
        <f>J15+G15+D15</f>
        <v>0</v>
      </c>
      <c r="N15" s="35">
        <f t="shared" si="0"/>
        <v>559061</v>
      </c>
      <c r="O15" s="5"/>
    </row>
    <row r="16" spans="2:15" ht="19.5" x14ac:dyDescent="0.25">
      <c r="B16" s="36" t="s">
        <v>31</v>
      </c>
      <c r="C16" s="35">
        <v>1555</v>
      </c>
      <c r="D16" s="35">
        <v>4</v>
      </c>
      <c r="E16" s="35">
        <v>7294</v>
      </c>
      <c r="F16" s="35">
        <v>1379</v>
      </c>
      <c r="G16" s="35">
        <v>399</v>
      </c>
      <c r="H16" s="35">
        <v>6871</v>
      </c>
      <c r="I16" s="35">
        <v>1607</v>
      </c>
      <c r="J16" s="35">
        <v>171</v>
      </c>
      <c r="K16" s="35">
        <v>7716</v>
      </c>
      <c r="L16" s="35">
        <f t="shared" si="1"/>
        <v>4541</v>
      </c>
      <c r="M16" s="35">
        <f>D16+G16+J16</f>
        <v>574</v>
      </c>
      <c r="N16" s="35">
        <f>K16+H16+E16</f>
        <v>21881</v>
      </c>
      <c r="O16" s="5"/>
    </row>
    <row r="17" spans="2:15" ht="19.5" x14ac:dyDescent="0.25">
      <c r="B17" s="36" t="s">
        <v>134</v>
      </c>
      <c r="C17" s="35">
        <v>31</v>
      </c>
      <c r="D17" s="35">
        <v>31</v>
      </c>
      <c r="E17" s="35">
        <v>5363</v>
      </c>
      <c r="F17" s="35">
        <v>31</v>
      </c>
      <c r="G17" s="35">
        <v>0</v>
      </c>
      <c r="H17" s="35">
        <v>5363</v>
      </c>
      <c r="I17" s="35">
        <v>31</v>
      </c>
      <c r="J17" s="35">
        <v>0</v>
      </c>
      <c r="K17" s="35">
        <v>5394</v>
      </c>
      <c r="L17" s="35">
        <f t="shared" si="1"/>
        <v>93</v>
      </c>
      <c r="M17" s="35">
        <f>D17+G17+J17</f>
        <v>31</v>
      </c>
      <c r="N17" s="35">
        <f>K17+H17+E17</f>
        <v>16120</v>
      </c>
      <c r="O17" s="5"/>
    </row>
    <row r="18" spans="2:15" ht="19.5" x14ac:dyDescent="0.4">
      <c r="B18" s="38" t="s">
        <v>107</v>
      </c>
      <c r="C18" s="26">
        <f t="shared" ref="C18:M18" si="2">SUM(C12:C17)</f>
        <v>5249</v>
      </c>
      <c r="D18" s="26">
        <f t="shared" si="2"/>
        <v>762</v>
      </c>
      <c r="E18" s="26">
        <f t="shared" si="2"/>
        <v>260748</v>
      </c>
      <c r="F18" s="26">
        <f t="shared" si="2"/>
        <v>5095</v>
      </c>
      <c r="G18" s="26">
        <f t="shared" si="2"/>
        <v>994</v>
      </c>
      <c r="H18" s="26">
        <f t="shared" si="2"/>
        <v>237924</v>
      </c>
      <c r="I18" s="26">
        <f t="shared" si="2"/>
        <v>5329</v>
      </c>
      <c r="J18" s="26">
        <f t="shared" si="2"/>
        <v>246</v>
      </c>
      <c r="K18" s="26">
        <f t="shared" si="2"/>
        <v>271181</v>
      </c>
      <c r="L18" s="26">
        <f t="shared" si="2"/>
        <v>15673</v>
      </c>
      <c r="M18" s="26">
        <f t="shared" si="2"/>
        <v>2002</v>
      </c>
      <c r="N18" s="26">
        <f>K18+H18+E18</f>
        <v>769853</v>
      </c>
    </row>
    <row r="19" spans="2:15" ht="15" customHeight="1" x14ac:dyDescent="0.25">
      <c r="D19" s="5"/>
      <c r="E19" s="5"/>
      <c r="F19" s="5"/>
    </row>
    <row r="21" spans="2:15" ht="15.75" customHeight="1" x14ac:dyDescent="0.25"/>
    <row r="22" spans="2:15" ht="15.75" customHeight="1" x14ac:dyDescent="0.25"/>
    <row r="23" spans="2:15" ht="15.75" customHeight="1" x14ac:dyDescent="0.25">
      <c r="J23" s="5"/>
    </row>
    <row r="24" spans="2:15" ht="15.75" customHeight="1" x14ac:dyDescent="0.25"/>
    <row r="25" spans="2:15" ht="15.75" customHeight="1" x14ac:dyDescent="0.25">
      <c r="H25" s="5"/>
      <c r="I25" s="5"/>
    </row>
    <row r="26" spans="2:15" ht="15.75" customHeight="1" x14ac:dyDescent="0.25"/>
    <row r="27" spans="2:15" ht="15.75" customHeight="1" x14ac:dyDescent="0.25"/>
    <row r="28" spans="2:15" ht="15.75" customHeight="1" x14ac:dyDescent="0.25">
      <c r="I28" s="5"/>
    </row>
    <row r="29" spans="2:15" ht="15.75" customHeight="1" x14ac:dyDescent="0.25"/>
    <row r="30" spans="2:15" ht="15.75" customHeight="1" x14ac:dyDescent="0.25"/>
    <row r="31" spans="2:15" ht="15.75" customHeight="1" x14ac:dyDescent="0.25"/>
    <row r="32" spans="2:15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</sheetData>
  <sheetProtection algorithmName="SHA-512" hashValue="XAHOEH2D1XZTUSrL6OBZkdhGnDi1J6B2n3BgRzWacOtEuw8oh88dlLE+QoSuvWdxJzNX0GQd8aA7IdXky6ERCA==" saltValue="kJr1HlQFyx/Ou1+K7WvOEA==" spinCount="100000" sheet="1" objects="1" scenarios="1"/>
  <mergeCells count="6">
    <mergeCell ref="B9:N9"/>
    <mergeCell ref="B10:B11"/>
    <mergeCell ref="C10:E10"/>
    <mergeCell ref="F10:H10"/>
    <mergeCell ref="I10:K10"/>
    <mergeCell ref="L10:N10"/>
  </mergeCells>
  <pageMargins left="0.7" right="0.7" top="0.75" bottom="0.75" header="0" footer="0"/>
  <pageSetup orientation="landscape" r:id="rId1"/>
  <ignoredErrors>
    <ignoredError sqref="J18 G18 D18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6:P995"/>
  <sheetViews>
    <sheetView zoomScale="80" zoomScaleNormal="80" workbookViewId="0">
      <selection activeCell="B10" sqref="B10:O17"/>
    </sheetView>
  </sheetViews>
  <sheetFormatPr baseColWidth="10" defaultColWidth="14.42578125" defaultRowHeight="15" customHeight="1" x14ac:dyDescent="0.25"/>
  <cols>
    <col min="2" max="2" width="28" customWidth="1"/>
    <col min="3" max="3" width="14.28515625" hidden="1" customWidth="1"/>
    <col min="4" max="4" width="13" customWidth="1"/>
    <col min="5" max="5" width="10.140625" bestFit="1" customWidth="1"/>
    <col min="6" max="6" width="11.5703125" bestFit="1" customWidth="1"/>
    <col min="7" max="7" width="13.28515625" customWidth="1"/>
    <col min="8" max="8" width="10.140625" bestFit="1" customWidth="1"/>
    <col min="9" max="9" width="11.5703125" bestFit="1" customWidth="1"/>
    <col min="10" max="10" width="13.5703125" customWidth="1"/>
    <col min="11" max="11" width="10.140625" bestFit="1" customWidth="1"/>
    <col min="12" max="12" width="11.42578125" customWidth="1"/>
    <col min="13" max="13" width="14.28515625" customWidth="1"/>
    <col min="14" max="14" width="10.140625" bestFit="1" customWidth="1"/>
    <col min="15" max="15" width="11.5703125" bestFit="1" customWidth="1"/>
    <col min="16" max="32" width="10.7109375" customWidth="1"/>
  </cols>
  <sheetData>
    <row r="6" spans="1:16" ht="15" customHeight="1" x14ac:dyDescent="0.25">
      <c r="B6" s="5"/>
      <c r="C6" s="5"/>
      <c r="D6" s="5"/>
    </row>
    <row r="7" spans="1:16" ht="15" customHeight="1" x14ac:dyDescent="0.25">
      <c r="B7" s="5"/>
      <c r="C7" s="5"/>
      <c r="D7" s="5"/>
    </row>
    <row r="9" spans="1:16" ht="15" customHeight="1" x14ac:dyDescent="0.25">
      <c r="O9" s="5"/>
    </row>
    <row r="10" spans="1:16" ht="29.25" x14ac:dyDescent="0.25">
      <c r="A10" s="5"/>
      <c r="B10" s="30" t="s">
        <v>138</v>
      </c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5"/>
    </row>
    <row r="11" spans="1:16" ht="15" customHeight="1" x14ac:dyDescent="0.25">
      <c r="A11" s="5"/>
      <c r="B11" s="31" t="s">
        <v>128</v>
      </c>
      <c r="C11" s="32" t="s">
        <v>131</v>
      </c>
      <c r="D11" s="32"/>
      <c r="E11" s="32"/>
      <c r="F11" s="32"/>
      <c r="G11" s="32" t="s">
        <v>132</v>
      </c>
      <c r="H11" s="32"/>
      <c r="I11" s="32"/>
      <c r="J11" s="32" t="s">
        <v>133</v>
      </c>
      <c r="K11" s="32"/>
      <c r="L11" s="32"/>
      <c r="M11" s="32" t="s">
        <v>11</v>
      </c>
      <c r="N11" s="32"/>
      <c r="O11" s="32"/>
    </row>
    <row r="12" spans="1:16" ht="78" customHeight="1" x14ac:dyDescent="0.25">
      <c r="A12" s="5"/>
      <c r="B12" s="31"/>
      <c r="C12" s="39" t="s">
        <v>127</v>
      </c>
      <c r="D12" s="33" t="s">
        <v>127</v>
      </c>
      <c r="E12" s="33" t="s">
        <v>126</v>
      </c>
      <c r="F12" s="33" t="s">
        <v>105</v>
      </c>
      <c r="G12" s="33" t="s">
        <v>127</v>
      </c>
      <c r="H12" s="33" t="s">
        <v>126</v>
      </c>
      <c r="I12" s="33" t="s">
        <v>105</v>
      </c>
      <c r="J12" s="33" t="s">
        <v>127</v>
      </c>
      <c r="K12" s="33" t="s">
        <v>126</v>
      </c>
      <c r="L12" s="33" t="s">
        <v>105</v>
      </c>
      <c r="M12" s="33" t="s">
        <v>127</v>
      </c>
      <c r="N12" s="33" t="s">
        <v>126</v>
      </c>
      <c r="O12" s="33" t="s">
        <v>105</v>
      </c>
    </row>
    <row r="13" spans="1:16" ht="39" x14ac:dyDescent="0.25">
      <c r="B13" s="40" t="s">
        <v>108</v>
      </c>
      <c r="C13" s="41"/>
      <c r="D13" s="41">
        <v>2637</v>
      </c>
      <c r="E13" s="41">
        <v>35</v>
      </c>
      <c r="F13" s="41">
        <v>42144</v>
      </c>
      <c r="G13" s="41">
        <v>2775</v>
      </c>
      <c r="H13" s="41">
        <v>23</v>
      </c>
      <c r="I13" s="41">
        <v>46793</v>
      </c>
      <c r="J13" s="41">
        <v>2935</v>
      </c>
      <c r="K13" s="41">
        <v>10</v>
      </c>
      <c r="L13" s="41">
        <v>54277</v>
      </c>
      <c r="M13" s="41">
        <f>+C13+G13+J13</f>
        <v>5710</v>
      </c>
      <c r="N13" s="41">
        <f>K13+H13+E13</f>
        <v>68</v>
      </c>
      <c r="O13" s="41">
        <f>F13+I13+L13</f>
        <v>143214</v>
      </c>
      <c r="P13" s="5"/>
    </row>
    <row r="14" spans="1:16" ht="19.5" x14ac:dyDescent="0.25">
      <c r="A14" s="5"/>
      <c r="B14" s="40" t="s">
        <v>109</v>
      </c>
      <c r="C14" s="41"/>
      <c r="D14" s="41">
        <v>996</v>
      </c>
      <c r="E14" s="41">
        <v>3</v>
      </c>
      <c r="F14" s="41">
        <v>5257</v>
      </c>
      <c r="G14" s="41">
        <v>1069</v>
      </c>
      <c r="H14" s="41">
        <v>9</v>
      </c>
      <c r="I14" s="41">
        <v>6659</v>
      </c>
      <c r="J14" s="41">
        <v>1102</v>
      </c>
      <c r="K14" s="41">
        <v>2</v>
      </c>
      <c r="L14" s="41">
        <v>8542</v>
      </c>
      <c r="M14" s="41">
        <f>+C14+G14+J14</f>
        <v>2171</v>
      </c>
      <c r="N14" s="41">
        <f>K14+H14+E14</f>
        <v>14</v>
      </c>
      <c r="O14" s="41">
        <f>F14+I14+L14</f>
        <v>20458</v>
      </c>
      <c r="P14" s="5"/>
    </row>
    <row r="15" spans="1:16" ht="39" x14ac:dyDescent="0.25">
      <c r="A15" s="5"/>
      <c r="B15" s="40" t="s">
        <v>110</v>
      </c>
      <c r="C15" s="41"/>
      <c r="D15" s="41">
        <v>1331</v>
      </c>
      <c r="E15" s="41">
        <v>7</v>
      </c>
      <c r="F15" s="41">
        <v>7868</v>
      </c>
      <c r="G15" s="41">
        <v>1527</v>
      </c>
      <c r="H15" s="41">
        <v>3</v>
      </c>
      <c r="I15" s="41">
        <v>8673</v>
      </c>
      <c r="J15" s="41">
        <v>1598</v>
      </c>
      <c r="K15" s="41">
        <v>0</v>
      </c>
      <c r="L15" s="41">
        <v>10401</v>
      </c>
      <c r="M15" s="41">
        <f>+C15+G15+J15</f>
        <v>3125</v>
      </c>
      <c r="N15" s="41">
        <f>K15+H15+E15</f>
        <v>10</v>
      </c>
      <c r="O15" s="41">
        <f>F15+I15+L15</f>
        <v>26942</v>
      </c>
    </row>
    <row r="16" spans="1:16" ht="19.5" x14ac:dyDescent="0.25">
      <c r="B16" s="40" t="s">
        <v>39</v>
      </c>
      <c r="C16" s="41"/>
      <c r="D16" s="41">
        <v>378</v>
      </c>
      <c r="E16" s="41">
        <v>0</v>
      </c>
      <c r="F16" s="41">
        <v>1724</v>
      </c>
      <c r="G16" s="41">
        <v>466</v>
      </c>
      <c r="H16" s="41">
        <v>18</v>
      </c>
      <c r="I16" s="41">
        <v>2122</v>
      </c>
      <c r="J16" s="41">
        <v>430</v>
      </c>
      <c r="K16" s="41">
        <v>0</v>
      </c>
      <c r="L16" s="41">
        <v>2154</v>
      </c>
      <c r="M16" s="41">
        <f>+C16+G16+J16</f>
        <v>896</v>
      </c>
      <c r="N16" s="41">
        <f>K16+H16+E16</f>
        <v>18</v>
      </c>
      <c r="O16" s="41">
        <f>F16+I16+L16</f>
        <v>6000</v>
      </c>
    </row>
    <row r="17" spans="2:16" ht="19.5" x14ac:dyDescent="0.4">
      <c r="B17" s="38" t="s">
        <v>107</v>
      </c>
      <c r="C17" s="38"/>
      <c r="D17" s="42">
        <f>SUM(D13:D16)</f>
        <v>5342</v>
      </c>
      <c r="E17" s="43">
        <f>SUM(E13:E16)</f>
        <v>45</v>
      </c>
      <c r="F17" s="26">
        <f>SUM(F13:F16)</f>
        <v>56993</v>
      </c>
      <c r="G17" s="26">
        <f>SUM(G13:G16)</f>
        <v>5837</v>
      </c>
      <c r="H17" s="43">
        <f t="shared" ref="H17:L17" si="0">SUM(H13:H16)</f>
        <v>53</v>
      </c>
      <c r="I17" s="43">
        <f t="shared" si="0"/>
        <v>64247</v>
      </c>
      <c r="J17" s="43">
        <f>SUM(J13:J16)</f>
        <v>6065</v>
      </c>
      <c r="K17" s="43">
        <f t="shared" si="0"/>
        <v>12</v>
      </c>
      <c r="L17" s="26">
        <f t="shared" si="0"/>
        <v>75374</v>
      </c>
      <c r="M17" s="26">
        <f>SUM(M13:M16)</f>
        <v>11902</v>
      </c>
      <c r="N17" s="26">
        <f>SUM(N13:N16)</f>
        <v>110</v>
      </c>
      <c r="O17" s="44">
        <f>SUM(O13:O16)</f>
        <v>196614</v>
      </c>
      <c r="P17" s="5"/>
    </row>
    <row r="18" spans="2:16" ht="15" customHeight="1" x14ac:dyDescent="0.25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</row>
    <row r="20" spans="2:16" ht="15.75" customHeight="1" x14ac:dyDescent="0.25"/>
    <row r="21" spans="2:16" ht="15.75" customHeight="1" x14ac:dyDescent="0.25"/>
    <row r="22" spans="2:16" ht="15.75" customHeight="1" x14ac:dyDescent="0.25">
      <c r="E22" s="5"/>
    </row>
    <row r="23" spans="2:16" ht="15.75" customHeight="1" x14ac:dyDescent="0.25"/>
    <row r="24" spans="2:16" ht="15.75" customHeight="1" x14ac:dyDescent="0.25"/>
    <row r="25" spans="2:16" ht="15.75" customHeight="1" x14ac:dyDescent="0.25"/>
    <row r="26" spans="2:16" ht="15.75" customHeight="1" x14ac:dyDescent="0.25"/>
    <row r="27" spans="2:16" ht="15.75" customHeight="1" x14ac:dyDescent="0.25"/>
    <row r="28" spans="2:16" ht="15.75" customHeight="1" x14ac:dyDescent="0.25"/>
    <row r="29" spans="2:16" ht="15.75" customHeight="1" x14ac:dyDescent="0.25"/>
    <row r="30" spans="2:16" ht="15.75" customHeight="1" x14ac:dyDescent="0.25"/>
    <row r="31" spans="2:16" ht="15.75" customHeight="1" x14ac:dyDescent="0.25">
      <c r="M31" s="5"/>
    </row>
    <row r="32" spans="2:16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</sheetData>
  <sheetProtection algorithmName="SHA-512" hashValue="oFsWAjG7sUPNMPXlern1ydc+Bn6SKVqKWmmrdYFd64sVb8ivcj5ZiMT+QIB3mQ0xstAfdFRQCCo7P7cV33SliQ==" saltValue="PLW4+EQbXJMGJfj4Vd7Wkg==" spinCount="100000" sheet="1" objects="1" scenarios="1"/>
  <mergeCells count="6">
    <mergeCell ref="B10:O10"/>
    <mergeCell ref="B11:B12"/>
    <mergeCell ref="C11:F11"/>
    <mergeCell ref="G11:I11"/>
    <mergeCell ref="J11:L11"/>
    <mergeCell ref="M11:O11"/>
  </mergeCells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6:O995"/>
  <sheetViews>
    <sheetView topLeftCell="A2" zoomScale="80" zoomScaleNormal="80" workbookViewId="0">
      <selection activeCell="P10" sqref="P10"/>
    </sheetView>
  </sheetViews>
  <sheetFormatPr baseColWidth="10" defaultColWidth="14.42578125" defaultRowHeight="15" customHeight="1" x14ac:dyDescent="0.25"/>
  <cols>
    <col min="2" max="2" width="38.28515625" customWidth="1"/>
    <col min="3" max="3" width="13.7109375" customWidth="1"/>
    <col min="4" max="4" width="10.28515625" bestFit="1" customWidth="1"/>
    <col min="5" max="5" width="11.85546875" bestFit="1" customWidth="1"/>
    <col min="6" max="6" width="13.5703125" customWidth="1"/>
    <col min="7" max="7" width="10.140625" bestFit="1" customWidth="1"/>
    <col min="8" max="8" width="11.5703125" bestFit="1" customWidth="1"/>
    <col min="9" max="9" width="14.140625" customWidth="1"/>
    <col min="10" max="10" width="10.140625" bestFit="1" customWidth="1"/>
    <col min="11" max="11" width="11.7109375" bestFit="1" customWidth="1"/>
    <col min="12" max="12" width="13" customWidth="1"/>
    <col min="13" max="13" width="10.140625" bestFit="1" customWidth="1"/>
    <col min="14" max="14" width="13.28515625" bestFit="1" customWidth="1"/>
    <col min="15" max="31" width="10.7109375" customWidth="1"/>
  </cols>
  <sheetData>
    <row r="6" spans="1:15" ht="15" customHeight="1" x14ac:dyDescent="0.25">
      <c r="B6" s="5"/>
      <c r="C6" s="5"/>
    </row>
    <row r="7" spans="1:15" ht="15" customHeight="1" x14ac:dyDescent="0.25"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</row>
    <row r="8" spans="1:15" ht="29.25" x14ac:dyDescent="0.55000000000000004">
      <c r="A8" s="5"/>
      <c r="B8" s="45" t="s">
        <v>140</v>
      </c>
      <c r="C8" s="45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5"/>
    </row>
    <row r="9" spans="1:15" ht="15" customHeight="1" x14ac:dyDescent="0.25">
      <c r="B9" s="31" t="s">
        <v>128</v>
      </c>
      <c r="C9" s="46" t="s">
        <v>131</v>
      </c>
      <c r="D9" s="46"/>
      <c r="E9" s="46"/>
      <c r="F9" s="46" t="s">
        <v>132</v>
      </c>
      <c r="G9" s="46"/>
      <c r="H9" s="46"/>
      <c r="I9" s="46" t="s">
        <v>133</v>
      </c>
      <c r="J9" s="46"/>
      <c r="K9" s="46"/>
      <c r="L9" s="46" t="s">
        <v>11</v>
      </c>
      <c r="M9" s="46"/>
      <c r="N9" s="46"/>
      <c r="O9" s="5"/>
    </row>
    <row r="10" spans="1:15" ht="71.25" customHeight="1" x14ac:dyDescent="0.25">
      <c r="B10" s="31"/>
      <c r="C10" s="33" t="s">
        <v>127</v>
      </c>
      <c r="D10" s="33" t="s">
        <v>126</v>
      </c>
      <c r="E10" s="33" t="s">
        <v>105</v>
      </c>
      <c r="F10" s="33" t="s">
        <v>127</v>
      </c>
      <c r="G10" s="33" t="s">
        <v>126</v>
      </c>
      <c r="H10" s="33" t="s">
        <v>105</v>
      </c>
      <c r="I10" s="33" t="s">
        <v>127</v>
      </c>
      <c r="J10" s="33" t="s">
        <v>126</v>
      </c>
      <c r="K10" s="33" t="s">
        <v>105</v>
      </c>
      <c r="L10" s="33" t="s">
        <v>127</v>
      </c>
      <c r="M10" s="33" t="s">
        <v>126</v>
      </c>
      <c r="N10" s="33" t="s">
        <v>105</v>
      </c>
    </row>
    <row r="11" spans="1:15" ht="19.5" x14ac:dyDescent="0.25">
      <c r="B11" s="47" t="s">
        <v>12</v>
      </c>
      <c r="C11" s="35">
        <v>715</v>
      </c>
      <c r="D11" s="35">
        <v>41</v>
      </c>
      <c r="E11" s="35">
        <v>1620</v>
      </c>
      <c r="F11" s="35">
        <v>812</v>
      </c>
      <c r="G11" s="35">
        <v>17</v>
      </c>
      <c r="H11" s="35">
        <v>1903</v>
      </c>
      <c r="I11" s="35">
        <v>701</v>
      </c>
      <c r="J11" s="35">
        <v>12</v>
      </c>
      <c r="K11" s="35">
        <v>1887</v>
      </c>
      <c r="L11" s="35">
        <f>+C11+F11+I11</f>
        <v>2228</v>
      </c>
      <c r="M11" s="35">
        <f>D11+G11+J11</f>
        <v>70</v>
      </c>
      <c r="N11" s="35">
        <f>E11+H11+K11</f>
        <v>5410</v>
      </c>
    </row>
    <row r="12" spans="1:15" ht="19.5" x14ac:dyDescent="0.25">
      <c r="B12" s="47" t="s">
        <v>13</v>
      </c>
      <c r="C12" s="35">
        <v>22</v>
      </c>
      <c r="D12" s="35">
        <v>5</v>
      </c>
      <c r="E12" s="35">
        <v>58</v>
      </c>
      <c r="F12" s="35">
        <v>10</v>
      </c>
      <c r="G12" s="35">
        <v>0</v>
      </c>
      <c r="H12" s="35">
        <v>32</v>
      </c>
      <c r="I12" s="35">
        <v>25</v>
      </c>
      <c r="J12" s="35">
        <v>0</v>
      </c>
      <c r="K12" s="35">
        <v>60</v>
      </c>
      <c r="L12" s="35">
        <f t="shared" ref="L12:L29" si="0">+C12+F12+I12</f>
        <v>57</v>
      </c>
      <c r="M12" s="35">
        <f t="shared" ref="M12:M29" si="1">D12+G12+J12</f>
        <v>5</v>
      </c>
      <c r="N12" s="35">
        <f t="shared" ref="N12:N29" si="2">E12+H12+K12</f>
        <v>150</v>
      </c>
    </row>
    <row r="13" spans="1:15" ht="19.5" x14ac:dyDescent="0.25">
      <c r="B13" s="47" t="s">
        <v>14</v>
      </c>
      <c r="C13" s="35">
        <v>7</v>
      </c>
      <c r="D13" s="35">
        <v>2</v>
      </c>
      <c r="E13" s="35">
        <v>30</v>
      </c>
      <c r="F13" s="35">
        <v>32</v>
      </c>
      <c r="G13" s="35">
        <v>3</v>
      </c>
      <c r="H13" s="35">
        <v>79</v>
      </c>
      <c r="I13" s="35">
        <v>9</v>
      </c>
      <c r="J13" s="35">
        <v>0</v>
      </c>
      <c r="K13" s="35">
        <v>18</v>
      </c>
      <c r="L13" s="35">
        <f t="shared" si="0"/>
        <v>48</v>
      </c>
      <c r="M13" s="35">
        <f t="shared" si="1"/>
        <v>5</v>
      </c>
      <c r="N13" s="35">
        <f t="shared" si="2"/>
        <v>127</v>
      </c>
    </row>
    <row r="14" spans="1:15" ht="19.5" x14ac:dyDescent="0.25">
      <c r="B14" s="47" t="s">
        <v>15</v>
      </c>
      <c r="C14" s="35">
        <v>616</v>
      </c>
      <c r="D14" s="35">
        <v>14</v>
      </c>
      <c r="E14" s="35">
        <v>3155</v>
      </c>
      <c r="F14" s="35">
        <v>672</v>
      </c>
      <c r="G14" s="35">
        <v>43</v>
      </c>
      <c r="H14" s="35">
        <v>3158</v>
      </c>
      <c r="I14" s="35">
        <v>641</v>
      </c>
      <c r="J14" s="35">
        <v>15</v>
      </c>
      <c r="K14" s="35">
        <v>3252</v>
      </c>
      <c r="L14" s="35">
        <f t="shared" si="0"/>
        <v>1929</v>
      </c>
      <c r="M14" s="35">
        <f t="shared" si="1"/>
        <v>72</v>
      </c>
      <c r="N14" s="35">
        <f t="shared" si="2"/>
        <v>9565</v>
      </c>
    </row>
    <row r="15" spans="1:15" ht="19.5" x14ac:dyDescent="0.25">
      <c r="B15" s="47" t="s">
        <v>16</v>
      </c>
      <c r="C15" s="35">
        <v>2237</v>
      </c>
      <c r="D15" s="35">
        <v>230</v>
      </c>
      <c r="E15" s="35">
        <v>6275</v>
      </c>
      <c r="F15" s="35">
        <v>2663</v>
      </c>
      <c r="G15" s="35">
        <v>247</v>
      </c>
      <c r="H15" s="35">
        <v>7683</v>
      </c>
      <c r="I15" s="35">
        <v>3378</v>
      </c>
      <c r="J15" s="35">
        <v>512</v>
      </c>
      <c r="K15" s="35">
        <v>8930</v>
      </c>
      <c r="L15" s="35">
        <f t="shared" si="0"/>
        <v>8278</v>
      </c>
      <c r="M15" s="35">
        <f t="shared" si="1"/>
        <v>989</v>
      </c>
      <c r="N15" s="35">
        <f t="shared" si="2"/>
        <v>22888</v>
      </c>
    </row>
    <row r="16" spans="1:15" ht="19.5" x14ac:dyDescent="0.25">
      <c r="B16" s="47" t="s">
        <v>17</v>
      </c>
      <c r="C16" s="35">
        <v>197</v>
      </c>
      <c r="D16" s="35">
        <v>5</v>
      </c>
      <c r="E16" s="35">
        <v>637</v>
      </c>
      <c r="F16" s="35">
        <v>237</v>
      </c>
      <c r="G16" s="35">
        <v>3</v>
      </c>
      <c r="H16" s="35">
        <v>739</v>
      </c>
      <c r="I16" s="35">
        <v>338</v>
      </c>
      <c r="J16" s="35">
        <v>2</v>
      </c>
      <c r="K16" s="35">
        <v>895</v>
      </c>
      <c r="L16" s="35">
        <f t="shared" si="0"/>
        <v>772</v>
      </c>
      <c r="M16" s="35">
        <f t="shared" si="1"/>
        <v>10</v>
      </c>
      <c r="N16" s="35">
        <f t="shared" si="2"/>
        <v>2271</v>
      </c>
    </row>
    <row r="17" spans="2:14" ht="19.5" x14ac:dyDescent="0.25">
      <c r="B17" s="47" t="s">
        <v>18</v>
      </c>
      <c r="C17" s="35">
        <v>15</v>
      </c>
      <c r="D17" s="35">
        <v>3</v>
      </c>
      <c r="E17" s="35">
        <v>24</v>
      </c>
      <c r="F17" s="35">
        <v>49</v>
      </c>
      <c r="G17" s="35">
        <v>5</v>
      </c>
      <c r="H17" s="35">
        <v>138</v>
      </c>
      <c r="I17" s="35">
        <v>51</v>
      </c>
      <c r="J17" s="35">
        <v>3</v>
      </c>
      <c r="K17" s="35">
        <v>122</v>
      </c>
      <c r="L17" s="35">
        <f t="shared" si="0"/>
        <v>115</v>
      </c>
      <c r="M17" s="35">
        <f t="shared" si="1"/>
        <v>11</v>
      </c>
      <c r="N17" s="35">
        <f t="shared" si="2"/>
        <v>284</v>
      </c>
    </row>
    <row r="18" spans="2:14" ht="19.5" x14ac:dyDescent="0.25">
      <c r="B18" s="47" t="s">
        <v>19</v>
      </c>
      <c r="C18" s="35">
        <v>26</v>
      </c>
      <c r="D18" s="35">
        <v>1</v>
      </c>
      <c r="E18" s="35">
        <v>74</v>
      </c>
      <c r="F18" s="35">
        <v>64</v>
      </c>
      <c r="G18" s="35">
        <v>1</v>
      </c>
      <c r="H18" s="35">
        <v>135</v>
      </c>
      <c r="I18" s="35">
        <v>45</v>
      </c>
      <c r="J18" s="35">
        <v>1</v>
      </c>
      <c r="K18" s="35">
        <v>106</v>
      </c>
      <c r="L18" s="35">
        <f t="shared" si="0"/>
        <v>135</v>
      </c>
      <c r="M18" s="35">
        <f t="shared" si="1"/>
        <v>3</v>
      </c>
      <c r="N18" s="35">
        <f t="shared" si="2"/>
        <v>315</v>
      </c>
    </row>
    <row r="19" spans="2:14" ht="19.5" x14ac:dyDescent="0.25">
      <c r="B19" s="47" t="s">
        <v>20</v>
      </c>
      <c r="C19" s="35">
        <v>16</v>
      </c>
      <c r="D19" s="35">
        <v>4</v>
      </c>
      <c r="E19" s="35">
        <v>48</v>
      </c>
      <c r="F19" s="35">
        <v>74</v>
      </c>
      <c r="G19" s="35">
        <v>27</v>
      </c>
      <c r="H19" s="35">
        <v>81</v>
      </c>
      <c r="I19" s="35">
        <v>40</v>
      </c>
      <c r="J19" s="35">
        <v>3</v>
      </c>
      <c r="K19" s="35">
        <v>58</v>
      </c>
      <c r="L19" s="35">
        <f t="shared" si="0"/>
        <v>130</v>
      </c>
      <c r="M19" s="35">
        <f t="shared" si="1"/>
        <v>34</v>
      </c>
      <c r="N19" s="35">
        <f t="shared" si="2"/>
        <v>187</v>
      </c>
    </row>
    <row r="20" spans="2:14" ht="19.5" x14ac:dyDescent="0.25">
      <c r="B20" s="47" t="s">
        <v>21</v>
      </c>
      <c r="C20" s="35">
        <v>2500</v>
      </c>
      <c r="D20" s="35">
        <v>290</v>
      </c>
      <c r="E20" s="35">
        <v>100919</v>
      </c>
      <c r="F20" s="35">
        <v>1855</v>
      </c>
      <c r="G20" s="35">
        <v>509</v>
      </c>
      <c r="H20" s="35">
        <v>91426</v>
      </c>
      <c r="I20" s="35">
        <v>1835</v>
      </c>
      <c r="J20" s="35">
        <v>500</v>
      </c>
      <c r="K20" s="35">
        <v>130769</v>
      </c>
      <c r="L20" s="35">
        <f t="shared" si="0"/>
        <v>6190</v>
      </c>
      <c r="M20" s="35">
        <f t="shared" si="1"/>
        <v>1299</v>
      </c>
      <c r="N20" s="35">
        <f t="shared" si="2"/>
        <v>323114</v>
      </c>
    </row>
    <row r="21" spans="2:14" ht="15.75" customHeight="1" x14ac:dyDescent="0.25">
      <c r="B21" s="47" t="s">
        <v>22</v>
      </c>
      <c r="C21" s="35">
        <v>0</v>
      </c>
      <c r="D21" s="35">
        <v>0</v>
      </c>
      <c r="E21" s="35">
        <v>0</v>
      </c>
      <c r="F21" s="35">
        <v>0</v>
      </c>
      <c r="G21" s="35">
        <v>0</v>
      </c>
      <c r="H21" s="35">
        <v>0</v>
      </c>
      <c r="I21" s="35">
        <v>0</v>
      </c>
      <c r="J21" s="35">
        <v>0</v>
      </c>
      <c r="K21" s="35">
        <v>0</v>
      </c>
      <c r="L21" s="35">
        <f t="shared" si="0"/>
        <v>0</v>
      </c>
      <c r="M21" s="35">
        <f t="shared" si="1"/>
        <v>0</v>
      </c>
      <c r="N21" s="35">
        <f t="shared" si="2"/>
        <v>0</v>
      </c>
    </row>
    <row r="22" spans="2:14" ht="15.75" customHeight="1" x14ac:dyDescent="0.25">
      <c r="B22" s="47" t="s">
        <v>23</v>
      </c>
      <c r="C22" s="35">
        <v>553</v>
      </c>
      <c r="D22" s="35">
        <v>14</v>
      </c>
      <c r="E22" s="35">
        <v>13408</v>
      </c>
      <c r="F22" s="35">
        <v>519</v>
      </c>
      <c r="G22" s="35">
        <v>3</v>
      </c>
      <c r="H22" s="35">
        <v>12861</v>
      </c>
      <c r="I22" s="35">
        <v>569</v>
      </c>
      <c r="J22" s="35">
        <v>5</v>
      </c>
      <c r="K22" s="35">
        <v>14084</v>
      </c>
      <c r="L22" s="35">
        <f t="shared" si="0"/>
        <v>1641</v>
      </c>
      <c r="M22" s="35">
        <f t="shared" si="1"/>
        <v>22</v>
      </c>
      <c r="N22" s="35">
        <f t="shared" si="2"/>
        <v>40353</v>
      </c>
    </row>
    <row r="23" spans="2:14" ht="15.75" customHeight="1" x14ac:dyDescent="0.25">
      <c r="B23" s="47" t="s">
        <v>24</v>
      </c>
      <c r="C23" s="35">
        <v>0</v>
      </c>
      <c r="D23" s="35">
        <v>0</v>
      </c>
      <c r="E23" s="35">
        <v>0</v>
      </c>
      <c r="F23" s="35">
        <v>0</v>
      </c>
      <c r="G23" s="35">
        <v>0</v>
      </c>
      <c r="H23" s="35">
        <v>0</v>
      </c>
      <c r="I23" s="35">
        <v>0</v>
      </c>
      <c r="J23" s="35">
        <v>0</v>
      </c>
      <c r="K23" s="35">
        <v>0</v>
      </c>
      <c r="L23" s="35">
        <f t="shared" si="0"/>
        <v>0</v>
      </c>
      <c r="M23" s="35">
        <f t="shared" si="1"/>
        <v>0</v>
      </c>
      <c r="N23" s="35">
        <f t="shared" si="2"/>
        <v>0</v>
      </c>
    </row>
    <row r="24" spans="2:14" ht="15.75" customHeight="1" x14ac:dyDescent="0.25">
      <c r="B24" s="47" t="s">
        <v>25</v>
      </c>
      <c r="C24" s="35">
        <v>1639</v>
      </c>
      <c r="D24" s="35">
        <v>113</v>
      </c>
      <c r="E24" s="35">
        <v>7491</v>
      </c>
      <c r="F24" s="35">
        <v>1798</v>
      </c>
      <c r="G24" s="35">
        <v>129</v>
      </c>
      <c r="H24" s="35">
        <v>8125</v>
      </c>
      <c r="I24" s="35">
        <v>1802</v>
      </c>
      <c r="J24" s="35">
        <v>455</v>
      </c>
      <c r="K24" s="35">
        <v>8900</v>
      </c>
      <c r="L24" s="35">
        <f t="shared" si="0"/>
        <v>5239</v>
      </c>
      <c r="M24" s="35">
        <f t="shared" si="1"/>
        <v>697</v>
      </c>
      <c r="N24" s="35">
        <f t="shared" si="2"/>
        <v>24516</v>
      </c>
    </row>
    <row r="25" spans="2:14" ht="15.75" customHeight="1" x14ac:dyDescent="0.25">
      <c r="B25" s="47" t="s">
        <v>26</v>
      </c>
      <c r="C25" s="35">
        <v>604</v>
      </c>
      <c r="D25" s="35">
        <v>15</v>
      </c>
      <c r="E25" s="35">
        <v>4410</v>
      </c>
      <c r="F25" s="35">
        <v>572</v>
      </c>
      <c r="G25" s="35">
        <v>2</v>
      </c>
      <c r="H25" s="35">
        <v>4687</v>
      </c>
      <c r="I25" s="35">
        <v>586</v>
      </c>
      <c r="J25" s="35">
        <v>10</v>
      </c>
      <c r="K25" s="35">
        <v>3779</v>
      </c>
      <c r="L25" s="35">
        <f t="shared" si="0"/>
        <v>1762</v>
      </c>
      <c r="M25" s="35">
        <f t="shared" si="1"/>
        <v>27</v>
      </c>
      <c r="N25" s="35">
        <f t="shared" si="2"/>
        <v>12876</v>
      </c>
    </row>
    <row r="26" spans="2:14" ht="15.75" customHeight="1" x14ac:dyDescent="0.25">
      <c r="B26" s="47" t="s">
        <v>46</v>
      </c>
      <c r="C26" s="35">
        <v>6460</v>
      </c>
      <c r="D26" s="35">
        <v>1910</v>
      </c>
      <c r="E26" s="35">
        <v>171009</v>
      </c>
      <c r="F26" s="35">
        <v>4168</v>
      </c>
      <c r="G26" s="35">
        <v>325</v>
      </c>
      <c r="H26" s="35">
        <v>173348</v>
      </c>
      <c r="I26" s="35">
        <v>4281</v>
      </c>
      <c r="J26" s="35">
        <v>99</v>
      </c>
      <c r="K26" s="35">
        <v>206416</v>
      </c>
      <c r="L26" s="35">
        <f t="shared" si="0"/>
        <v>14909</v>
      </c>
      <c r="M26" s="35">
        <f t="shared" si="1"/>
        <v>2334</v>
      </c>
      <c r="N26" s="35">
        <f t="shared" si="2"/>
        <v>550773</v>
      </c>
    </row>
    <row r="27" spans="2:14" ht="15.75" customHeight="1" x14ac:dyDescent="0.25">
      <c r="B27" s="47" t="s">
        <v>47</v>
      </c>
      <c r="C27" s="35">
        <v>3813</v>
      </c>
      <c r="D27" s="35">
        <v>5131</v>
      </c>
      <c r="E27" s="35">
        <v>12152</v>
      </c>
      <c r="F27" s="35">
        <v>8612</v>
      </c>
      <c r="G27" s="35">
        <v>4938</v>
      </c>
      <c r="H27" s="35">
        <v>15064</v>
      </c>
      <c r="I27" s="35">
        <v>8561</v>
      </c>
      <c r="J27" s="35">
        <v>5774</v>
      </c>
      <c r="K27" s="35">
        <v>16529</v>
      </c>
      <c r="L27" s="35">
        <f t="shared" si="0"/>
        <v>20986</v>
      </c>
      <c r="M27" s="35">
        <f t="shared" si="1"/>
        <v>15843</v>
      </c>
      <c r="N27" s="35">
        <f t="shared" si="2"/>
        <v>43745</v>
      </c>
    </row>
    <row r="28" spans="2:14" ht="39" x14ac:dyDescent="0.25">
      <c r="B28" s="48" t="s">
        <v>49</v>
      </c>
      <c r="C28" s="35">
        <v>133</v>
      </c>
      <c r="D28" s="35">
        <v>13</v>
      </c>
      <c r="E28" s="35">
        <v>148</v>
      </c>
      <c r="F28" s="35">
        <v>84</v>
      </c>
      <c r="G28" s="35">
        <v>4</v>
      </c>
      <c r="H28" s="35">
        <v>87</v>
      </c>
      <c r="I28" s="35">
        <v>25</v>
      </c>
      <c r="J28" s="35">
        <v>1</v>
      </c>
      <c r="K28" s="35">
        <v>25</v>
      </c>
      <c r="L28" s="35">
        <f t="shared" si="0"/>
        <v>242</v>
      </c>
      <c r="M28" s="35">
        <f t="shared" si="1"/>
        <v>18</v>
      </c>
      <c r="N28" s="35">
        <f t="shared" si="2"/>
        <v>260</v>
      </c>
    </row>
    <row r="29" spans="2:14" ht="15.75" customHeight="1" x14ac:dyDescent="0.25">
      <c r="B29" s="47" t="s">
        <v>27</v>
      </c>
      <c r="C29" s="35">
        <v>141</v>
      </c>
      <c r="D29" s="35">
        <v>47</v>
      </c>
      <c r="E29" s="35">
        <v>142</v>
      </c>
      <c r="F29" s="35">
        <v>196</v>
      </c>
      <c r="G29" s="35">
        <v>49</v>
      </c>
      <c r="H29" s="35">
        <v>200</v>
      </c>
      <c r="I29" s="35">
        <v>273</v>
      </c>
      <c r="J29" s="35">
        <v>64</v>
      </c>
      <c r="K29" s="35">
        <v>285</v>
      </c>
      <c r="L29" s="35">
        <f t="shared" si="0"/>
        <v>610</v>
      </c>
      <c r="M29" s="35">
        <f t="shared" si="1"/>
        <v>160</v>
      </c>
      <c r="N29" s="35">
        <f t="shared" si="2"/>
        <v>627</v>
      </c>
    </row>
    <row r="30" spans="2:14" ht="15.75" customHeight="1" x14ac:dyDescent="0.4">
      <c r="B30" s="38" t="s">
        <v>107</v>
      </c>
      <c r="C30" s="42">
        <f>SUM(C11:C29)</f>
        <v>19694</v>
      </c>
      <c r="D30" s="26">
        <f>SUM(D11:D29)</f>
        <v>7838</v>
      </c>
      <c r="E30" s="26">
        <f t="shared" ref="E30:K30" si="3">SUM(E11:E29)</f>
        <v>321600</v>
      </c>
      <c r="F30" s="26">
        <f>SUM(F11:F29)</f>
        <v>22417</v>
      </c>
      <c r="G30" s="26">
        <f>SUM(G11:G29)</f>
        <v>6305</v>
      </c>
      <c r="H30" s="26">
        <f t="shared" si="3"/>
        <v>319746</v>
      </c>
      <c r="I30" s="26">
        <f>SUM(I11:I29)</f>
        <v>23160</v>
      </c>
      <c r="J30" s="26">
        <f t="shared" si="3"/>
        <v>7456</v>
      </c>
      <c r="K30" s="26">
        <f t="shared" si="3"/>
        <v>396115</v>
      </c>
      <c r="L30" s="26">
        <f>SUM(L11:L29)</f>
        <v>65271</v>
      </c>
      <c r="M30" s="26">
        <f>SUM(M11:M29)</f>
        <v>21599</v>
      </c>
      <c r="N30" s="26">
        <f>SUM(N11:N29)</f>
        <v>1037461</v>
      </c>
    </row>
    <row r="31" spans="2:14" ht="15.75" customHeight="1" x14ac:dyDescent="0.25">
      <c r="D31" s="5"/>
      <c r="E31" s="5"/>
      <c r="F31" s="5"/>
      <c r="G31" s="5"/>
      <c r="H31" s="5"/>
      <c r="I31" s="5"/>
      <c r="J31" s="5"/>
    </row>
    <row r="32" spans="2:14" ht="15.75" customHeight="1" x14ac:dyDescent="0.25"/>
    <row r="33" spans="9:9" ht="15.75" customHeight="1" x14ac:dyDescent="0.25"/>
    <row r="34" spans="9:9" ht="15.75" customHeight="1" x14ac:dyDescent="0.25">
      <c r="I34" s="5"/>
    </row>
    <row r="35" spans="9:9" ht="15.75" customHeight="1" x14ac:dyDescent="0.25"/>
    <row r="36" spans="9:9" ht="15.75" customHeight="1" x14ac:dyDescent="0.25"/>
    <row r="37" spans="9:9" ht="15.75" customHeight="1" x14ac:dyDescent="0.25"/>
    <row r="38" spans="9:9" ht="15.75" customHeight="1" x14ac:dyDescent="0.25"/>
    <row r="39" spans="9:9" ht="15.75" customHeight="1" x14ac:dyDescent="0.25"/>
    <row r="40" spans="9:9" ht="15.75" customHeight="1" x14ac:dyDescent="0.25"/>
    <row r="41" spans="9:9" ht="15.75" customHeight="1" x14ac:dyDescent="0.25"/>
    <row r="42" spans="9:9" ht="15.75" customHeight="1" x14ac:dyDescent="0.25"/>
    <row r="43" spans="9:9" ht="15.75" customHeight="1" x14ac:dyDescent="0.25"/>
    <row r="44" spans="9:9" ht="15.75" customHeight="1" x14ac:dyDescent="0.25"/>
    <row r="45" spans="9:9" ht="15.75" customHeight="1" x14ac:dyDescent="0.25"/>
    <row r="46" spans="9:9" ht="15.75" customHeight="1" x14ac:dyDescent="0.25"/>
    <row r="47" spans="9:9" ht="15.75" customHeight="1" x14ac:dyDescent="0.25"/>
    <row r="48" spans="9:9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</sheetData>
  <sheetProtection algorithmName="SHA-512" hashValue="VOj77oOkbng/VqQmCZXeL6xVZWalhfgl+83cnMYL8eVn8KYTVAw4PHEWFsWVnZjBGzHnLHzVrmPo3MeQF+mw6w==" saltValue="aYiOX4xuc/AkNGp1qRfiFA==" spinCount="100000" sheet="1" objects="1" scenarios="1"/>
  <mergeCells count="6">
    <mergeCell ref="B8:N8"/>
    <mergeCell ref="B9:B10"/>
    <mergeCell ref="C9:E9"/>
    <mergeCell ref="I9:K9"/>
    <mergeCell ref="F9:H9"/>
    <mergeCell ref="L9:N9"/>
  </mergeCells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6:O995"/>
  <sheetViews>
    <sheetView workbookViewId="0">
      <selection activeCell="B9" sqref="B9:N15"/>
    </sheetView>
  </sheetViews>
  <sheetFormatPr baseColWidth="10" defaultColWidth="14.42578125" defaultRowHeight="15" customHeight="1" x14ac:dyDescent="0.25"/>
  <cols>
    <col min="2" max="2" width="29" customWidth="1"/>
    <col min="3" max="3" width="13.7109375" customWidth="1"/>
    <col min="4" max="4" width="10.140625" bestFit="1" customWidth="1"/>
    <col min="5" max="5" width="11.42578125" customWidth="1"/>
    <col min="6" max="6" width="13.85546875" customWidth="1"/>
    <col min="7" max="7" width="10.140625" bestFit="1" customWidth="1"/>
    <col min="8" max="8" width="11.5703125" customWidth="1"/>
    <col min="9" max="9" width="13.42578125" customWidth="1"/>
    <col min="10" max="10" width="10.140625" bestFit="1" customWidth="1"/>
    <col min="11" max="11" width="11.7109375" customWidth="1"/>
    <col min="12" max="12" width="13.5703125" customWidth="1"/>
    <col min="13" max="13" width="10.5703125" bestFit="1" customWidth="1"/>
    <col min="14" max="14" width="12" customWidth="1"/>
    <col min="15" max="31" width="10.7109375" customWidth="1"/>
  </cols>
  <sheetData>
    <row r="6" spans="2:15" ht="15" customHeight="1" x14ac:dyDescent="0.25">
      <c r="B6" s="5"/>
      <c r="C6" s="5"/>
    </row>
    <row r="7" spans="2:15" ht="15" customHeight="1" x14ac:dyDescent="0.25"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</row>
    <row r="8" spans="2:15" ht="15" customHeight="1" x14ac:dyDescent="0.25"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</row>
    <row r="9" spans="2:15" ht="29.25" x14ac:dyDescent="0.55000000000000004">
      <c r="B9" s="45" t="s">
        <v>137</v>
      </c>
      <c r="C9" s="45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5"/>
    </row>
    <row r="10" spans="2:15" ht="19.5" customHeight="1" x14ac:dyDescent="0.25">
      <c r="B10" s="31" t="s">
        <v>128</v>
      </c>
      <c r="C10" s="46" t="s">
        <v>131</v>
      </c>
      <c r="D10" s="46"/>
      <c r="E10" s="46"/>
      <c r="F10" s="46" t="s">
        <v>132</v>
      </c>
      <c r="G10" s="46"/>
      <c r="H10" s="46"/>
      <c r="I10" s="46" t="s">
        <v>133</v>
      </c>
      <c r="J10" s="46"/>
      <c r="K10" s="46"/>
      <c r="L10" s="46" t="s">
        <v>11</v>
      </c>
      <c r="M10" s="46"/>
      <c r="N10" s="46"/>
      <c r="O10" s="5"/>
    </row>
    <row r="11" spans="2:15" ht="78" x14ac:dyDescent="0.25">
      <c r="B11" s="49"/>
      <c r="C11" s="33" t="s">
        <v>127</v>
      </c>
      <c r="D11" s="33" t="s">
        <v>126</v>
      </c>
      <c r="E11" s="33" t="s">
        <v>105</v>
      </c>
      <c r="F11" s="33" t="s">
        <v>127</v>
      </c>
      <c r="G11" s="33" t="s">
        <v>126</v>
      </c>
      <c r="H11" s="33" t="s">
        <v>105</v>
      </c>
      <c r="I11" s="33" t="s">
        <v>127</v>
      </c>
      <c r="J11" s="33" t="s">
        <v>126</v>
      </c>
      <c r="K11" s="33" t="s">
        <v>105</v>
      </c>
      <c r="L11" s="33" t="s">
        <v>127</v>
      </c>
      <c r="M11" s="33" t="s">
        <v>126</v>
      </c>
      <c r="N11" s="33" t="s">
        <v>105</v>
      </c>
      <c r="O11" s="5"/>
    </row>
    <row r="12" spans="2:15" ht="39" x14ac:dyDescent="0.25">
      <c r="B12" s="48" t="s">
        <v>111</v>
      </c>
      <c r="C12" s="41">
        <v>6945</v>
      </c>
      <c r="D12" s="41">
        <v>6945</v>
      </c>
      <c r="E12" s="41">
        <v>6945</v>
      </c>
      <c r="F12" s="41">
        <v>6945</v>
      </c>
      <c r="G12" s="41">
        <v>6945</v>
      </c>
      <c r="H12" s="41">
        <v>6945</v>
      </c>
      <c r="I12" s="41">
        <v>6945</v>
      </c>
      <c r="J12" s="41">
        <v>6945</v>
      </c>
      <c r="K12" s="41">
        <v>6945</v>
      </c>
      <c r="L12" s="41">
        <f>SUM(C12+F12+I12)</f>
        <v>20835</v>
      </c>
      <c r="M12" s="41">
        <f>SUM(D12+G12+J12)</f>
        <v>20835</v>
      </c>
      <c r="N12" s="41">
        <f>E12+H12+K12</f>
        <v>20835</v>
      </c>
      <c r="O12" s="5"/>
    </row>
    <row r="13" spans="2:15" ht="58.5" x14ac:dyDescent="0.25">
      <c r="B13" s="48" t="s">
        <v>112</v>
      </c>
      <c r="C13" s="41">
        <v>6621</v>
      </c>
      <c r="D13" s="41">
        <v>6504</v>
      </c>
      <c r="E13" s="41">
        <v>6621</v>
      </c>
      <c r="F13" s="41">
        <v>6620</v>
      </c>
      <c r="G13" s="41">
        <v>40</v>
      </c>
      <c r="H13" s="41">
        <v>6620</v>
      </c>
      <c r="I13" s="41">
        <v>6587</v>
      </c>
      <c r="J13" s="41">
        <v>28</v>
      </c>
      <c r="K13" s="41">
        <v>6587</v>
      </c>
      <c r="L13" s="41">
        <f>SUM(C13+F13+I13)</f>
        <v>19828</v>
      </c>
      <c r="M13" s="41">
        <f>J13+G13+D13</f>
        <v>6572</v>
      </c>
      <c r="N13" s="41">
        <f>E13+H13+K13</f>
        <v>19828</v>
      </c>
      <c r="O13" s="5"/>
    </row>
    <row r="14" spans="2:15" ht="19.5" x14ac:dyDescent="0.25">
      <c r="B14" s="47" t="s">
        <v>38</v>
      </c>
      <c r="C14" s="41">
        <v>6208</v>
      </c>
      <c r="D14" s="41">
        <v>1032</v>
      </c>
      <c r="E14" s="41">
        <v>6221</v>
      </c>
      <c r="F14" s="41">
        <v>2428</v>
      </c>
      <c r="G14" s="41">
        <v>0</v>
      </c>
      <c r="H14" s="41">
        <v>2430</v>
      </c>
      <c r="I14" s="41">
        <v>10363</v>
      </c>
      <c r="J14" s="41">
        <v>1105</v>
      </c>
      <c r="K14" s="41">
        <v>10501</v>
      </c>
      <c r="L14" s="41">
        <f t="shared" ref="L14" si="0">SUM(C14+F14+I14)</f>
        <v>18999</v>
      </c>
      <c r="M14" s="41">
        <f>D14+G14+J14</f>
        <v>2137</v>
      </c>
      <c r="N14" s="41">
        <f>E14+H14+K14</f>
        <v>19152</v>
      </c>
      <c r="O14" s="5"/>
    </row>
    <row r="15" spans="2:15" ht="19.5" x14ac:dyDescent="0.4">
      <c r="B15" s="38" t="s">
        <v>107</v>
      </c>
      <c r="C15" s="42">
        <f t="shared" ref="C15:I15" si="1">SUM(C12:C14)</f>
        <v>19774</v>
      </c>
      <c r="D15" s="43">
        <f t="shared" si="1"/>
        <v>14481</v>
      </c>
      <c r="E15" s="43">
        <f t="shared" si="1"/>
        <v>19787</v>
      </c>
      <c r="F15" s="43">
        <f t="shared" si="1"/>
        <v>15993</v>
      </c>
      <c r="G15" s="43">
        <f t="shared" si="1"/>
        <v>6985</v>
      </c>
      <c r="H15" s="43">
        <f t="shared" si="1"/>
        <v>15995</v>
      </c>
      <c r="I15" s="43">
        <f t="shared" si="1"/>
        <v>23895</v>
      </c>
      <c r="J15" s="43">
        <f t="shared" ref="J15:K15" si="2">SUM(J12:J14)</f>
        <v>8078</v>
      </c>
      <c r="K15" s="43">
        <f t="shared" si="2"/>
        <v>24033</v>
      </c>
      <c r="L15" s="43">
        <f>SUM(L12:L14)</f>
        <v>59662</v>
      </c>
      <c r="M15" s="44">
        <f>SUM(M12:M14)</f>
        <v>29544</v>
      </c>
      <c r="N15" s="44">
        <f>SUM(N12:N14)</f>
        <v>59815</v>
      </c>
      <c r="O15" s="5"/>
    </row>
    <row r="16" spans="2:15" ht="15" customHeight="1" x14ac:dyDescent="0.25">
      <c r="N16" s="5"/>
      <c r="O16" s="5"/>
    </row>
    <row r="17" spans="5:15" ht="15" customHeight="1" x14ac:dyDescent="0.25">
      <c r="N17" s="5"/>
      <c r="O17" s="5"/>
    </row>
    <row r="18" spans="5:15" ht="15.75" customHeight="1" x14ac:dyDescent="0.25">
      <c r="N18" s="5"/>
    </row>
    <row r="19" spans="5:15" ht="15.75" customHeight="1" x14ac:dyDescent="0.25"/>
    <row r="20" spans="5:15" ht="15.75" customHeight="1" x14ac:dyDescent="0.25"/>
    <row r="21" spans="5:15" ht="15.75" customHeight="1" x14ac:dyDescent="0.25"/>
    <row r="22" spans="5:15" ht="15.75" customHeight="1" x14ac:dyDescent="0.25"/>
    <row r="23" spans="5:15" ht="15.75" customHeight="1" x14ac:dyDescent="0.25">
      <c r="F23" s="5"/>
    </row>
    <row r="24" spans="5:15" ht="15.75" customHeight="1" x14ac:dyDescent="0.25">
      <c r="E24" s="10"/>
      <c r="F24" s="10"/>
    </row>
    <row r="25" spans="5:15" ht="15.75" customHeight="1" x14ac:dyDescent="0.25"/>
    <row r="26" spans="5:15" ht="15.75" customHeight="1" x14ac:dyDescent="0.25"/>
    <row r="27" spans="5:15" ht="15.75" customHeight="1" x14ac:dyDescent="0.25"/>
    <row r="28" spans="5:15" ht="15.75" customHeight="1" x14ac:dyDescent="0.25"/>
    <row r="29" spans="5:15" ht="15.75" customHeight="1" x14ac:dyDescent="0.25"/>
    <row r="30" spans="5:15" ht="15.75" customHeight="1" x14ac:dyDescent="0.25"/>
    <row r="31" spans="5:15" ht="15.75" customHeight="1" x14ac:dyDescent="0.25"/>
    <row r="32" spans="5:15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</sheetData>
  <sheetProtection algorithmName="SHA-512" hashValue="zmUE9H/eHiXDevBK+SAjGwbBj1bPeGeHOIU/YzIFPSjQmwXIIHGygXSDf2BbvFkkiTeDfFcfToWPJIFZaUdSsw==" saltValue="ef9Wo5P5CkJa8MGtmNBUrA==" spinCount="100000" sheet="1" objects="1" scenarios="1"/>
  <mergeCells count="6">
    <mergeCell ref="B9:N9"/>
    <mergeCell ref="B10:B11"/>
    <mergeCell ref="L10:N10"/>
    <mergeCell ref="C10:E10"/>
    <mergeCell ref="F10:H10"/>
    <mergeCell ref="I10:K10"/>
  </mergeCells>
  <pageMargins left="0.7" right="0.7" top="0.75" bottom="0.75" header="0" footer="0"/>
  <pageSetup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5:O1000"/>
  <sheetViews>
    <sheetView topLeftCell="B1" zoomScale="80" zoomScaleNormal="80" workbookViewId="0">
      <selection activeCell="B7" sqref="B7:N16"/>
    </sheetView>
  </sheetViews>
  <sheetFormatPr baseColWidth="10" defaultColWidth="14.42578125" defaultRowHeight="15" customHeight="1" x14ac:dyDescent="0.25"/>
  <cols>
    <col min="1" max="1" width="10.7109375" customWidth="1"/>
    <col min="2" max="2" width="35.28515625" customWidth="1"/>
    <col min="3" max="3" width="13.140625" customWidth="1"/>
    <col min="4" max="4" width="10.140625" bestFit="1" customWidth="1"/>
    <col min="5" max="5" width="11.42578125" customWidth="1"/>
    <col min="6" max="6" width="13.140625" customWidth="1"/>
    <col min="7" max="7" width="10.140625" bestFit="1" customWidth="1"/>
    <col min="8" max="8" width="11.5703125" bestFit="1" customWidth="1"/>
    <col min="9" max="9" width="13.5703125" customWidth="1"/>
    <col min="10" max="10" width="10.140625" bestFit="1" customWidth="1"/>
    <col min="11" max="11" width="11.42578125" customWidth="1"/>
    <col min="12" max="12" width="13.42578125" customWidth="1"/>
    <col min="13" max="13" width="10.140625" bestFit="1" customWidth="1"/>
    <col min="14" max="14" width="11.5703125" customWidth="1"/>
    <col min="15" max="30" width="10.7109375" customWidth="1"/>
  </cols>
  <sheetData>
    <row r="5" spans="2:15" ht="15" customHeight="1" x14ac:dyDescent="0.25">
      <c r="G5" s="5"/>
    </row>
    <row r="7" spans="2:15" ht="29.25" x14ac:dyDescent="0.55000000000000004">
      <c r="B7" s="45" t="s">
        <v>136</v>
      </c>
      <c r="C7" s="45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5"/>
    </row>
    <row r="8" spans="2:15" ht="15" customHeight="1" x14ac:dyDescent="0.25">
      <c r="B8" s="31" t="s">
        <v>128</v>
      </c>
      <c r="C8" s="46" t="s">
        <v>131</v>
      </c>
      <c r="D8" s="46"/>
      <c r="E8" s="46"/>
      <c r="F8" s="46" t="s">
        <v>132</v>
      </c>
      <c r="G8" s="46"/>
      <c r="H8" s="46"/>
      <c r="I8" s="46" t="s">
        <v>133</v>
      </c>
      <c r="J8" s="46"/>
      <c r="K8" s="46"/>
      <c r="L8" s="46" t="s">
        <v>11</v>
      </c>
      <c r="M8" s="46"/>
      <c r="N8" s="46"/>
    </row>
    <row r="9" spans="2:15" ht="97.5" x14ac:dyDescent="0.25">
      <c r="B9" s="49"/>
      <c r="C9" s="33" t="s">
        <v>127</v>
      </c>
      <c r="D9" s="33" t="s">
        <v>126</v>
      </c>
      <c r="E9" s="33" t="s">
        <v>105</v>
      </c>
      <c r="F9" s="33" t="s">
        <v>127</v>
      </c>
      <c r="G9" s="33" t="s">
        <v>126</v>
      </c>
      <c r="H9" s="33" t="s">
        <v>105</v>
      </c>
      <c r="I9" s="33" t="s">
        <v>127</v>
      </c>
      <c r="J9" s="33" t="s">
        <v>126</v>
      </c>
      <c r="K9" s="33" t="s">
        <v>105</v>
      </c>
      <c r="L9" s="33" t="s">
        <v>127</v>
      </c>
      <c r="M9" s="33" t="s">
        <v>126</v>
      </c>
      <c r="N9" s="33" t="s">
        <v>105</v>
      </c>
    </row>
    <row r="10" spans="2:15" ht="19.5" x14ac:dyDescent="0.25">
      <c r="B10" s="47" t="s">
        <v>32</v>
      </c>
      <c r="C10" s="41">
        <v>3</v>
      </c>
      <c r="D10" s="41">
        <v>1</v>
      </c>
      <c r="E10" s="41">
        <v>3</v>
      </c>
      <c r="F10" s="41">
        <v>4</v>
      </c>
      <c r="G10" s="41">
        <v>0</v>
      </c>
      <c r="H10" s="41">
        <v>4</v>
      </c>
      <c r="I10" s="41">
        <v>3</v>
      </c>
      <c r="J10" s="41">
        <v>0</v>
      </c>
      <c r="K10" s="41">
        <v>3</v>
      </c>
      <c r="L10" s="37">
        <f>I10+F10+C10</f>
        <v>10</v>
      </c>
      <c r="M10" s="37">
        <f>J10+G10+D10</f>
        <v>1</v>
      </c>
      <c r="N10" s="41">
        <f>E10+H10+K10</f>
        <v>10</v>
      </c>
    </row>
    <row r="11" spans="2:15" ht="19.5" x14ac:dyDescent="0.25">
      <c r="B11" s="47" t="s">
        <v>33</v>
      </c>
      <c r="C11" s="41">
        <v>238</v>
      </c>
      <c r="D11" s="41">
        <v>149</v>
      </c>
      <c r="E11" s="41">
        <v>244</v>
      </c>
      <c r="F11" s="41">
        <v>438</v>
      </c>
      <c r="G11" s="41">
        <v>235</v>
      </c>
      <c r="H11" s="41">
        <v>458</v>
      </c>
      <c r="I11" s="41">
        <v>399</v>
      </c>
      <c r="J11" s="41">
        <v>154</v>
      </c>
      <c r="K11" s="41">
        <v>424</v>
      </c>
      <c r="L11" s="37">
        <f t="shared" ref="L11:L15" si="0">I11+F11+C11</f>
        <v>1075</v>
      </c>
      <c r="M11" s="37">
        <f t="shared" ref="M11:M15" si="1">J11+G11+D11</f>
        <v>538</v>
      </c>
      <c r="N11" s="41">
        <f>E11+H11+K11</f>
        <v>1126</v>
      </c>
    </row>
    <row r="12" spans="2:15" ht="19.5" x14ac:dyDescent="0.25">
      <c r="B12" s="47" t="s">
        <v>34</v>
      </c>
      <c r="C12" s="41">
        <v>1</v>
      </c>
      <c r="D12" s="41">
        <v>0</v>
      </c>
      <c r="E12" s="41">
        <v>1</v>
      </c>
      <c r="F12" s="41">
        <v>5</v>
      </c>
      <c r="G12" s="41">
        <v>1</v>
      </c>
      <c r="H12" s="41">
        <v>5</v>
      </c>
      <c r="I12" s="41">
        <v>8</v>
      </c>
      <c r="J12" s="41">
        <v>4</v>
      </c>
      <c r="K12" s="41">
        <v>8</v>
      </c>
      <c r="L12" s="37">
        <f>I12+F12+C12</f>
        <v>14</v>
      </c>
      <c r="M12" s="37">
        <f t="shared" si="1"/>
        <v>5</v>
      </c>
      <c r="N12" s="41">
        <f t="shared" ref="N12:N15" si="2">E12+H12+K12</f>
        <v>14</v>
      </c>
    </row>
    <row r="13" spans="2:15" ht="19.5" x14ac:dyDescent="0.25">
      <c r="B13" s="47" t="s">
        <v>35</v>
      </c>
      <c r="C13" s="41">
        <v>0</v>
      </c>
      <c r="D13" s="41">
        <v>0</v>
      </c>
      <c r="E13" s="41">
        <v>0</v>
      </c>
      <c r="F13" s="41">
        <v>0</v>
      </c>
      <c r="G13" s="41">
        <v>0</v>
      </c>
      <c r="H13" s="41">
        <v>0</v>
      </c>
      <c r="I13" s="41">
        <v>0</v>
      </c>
      <c r="J13" s="41">
        <v>0</v>
      </c>
      <c r="K13" s="41">
        <v>0</v>
      </c>
      <c r="L13" s="37">
        <f t="shared" si="0"/>
        <v>0</v>
      </c>
      <c r="M13" s="37">
        <f t="shared" si="1"/>
        <v>0</v>
      </c>
      <c r="N13" s="41">
        <f t="shared" si="2"/>
        <v>0</v>
      </c>
    </row>
    <row r="14" spans="2:15" ht="19.5" x14ac:dyDescent="0.25">
      <c r="B14" s="47" t="s">
        <v>36</v>
      </c>
      <c r="C14" s="41">
        <v>22</v>
      </c>
      <c r="D14" s="41">
        <v>4</v>
      </c>
      <c r="E14" s="41">
        <v>25</v>
      </c>
      <c r="F14" s="41">
        <v>41</v>
      </c>
      <c r="G14" s="41">
        <v>4</v>
      </c>
      <c r="H14" s="41">
        <v>46</v>
      </c>
      <c r="I14" s="41">
        <v>37</v>
      </c>
      <c r="J14" s="41">
        <v>5</v>
      </c>
      <c r="K14" s="41">
        <v>42</v>
      </c>
      <c r="L14" s="37">
        <f t="shared" si="0"/>
        <v>100</v>
      </c>
      <c r="M14" s="37">
        <f t="shared" si="1"/>
        <v>13</v>
      </c>
      <c r="N14" s="41">
        <f t="shared" si="2"/>
        <v>113</v>
      </c>
    </row>
    <row r="15" spans="2:15" ht="39" x14ac:dyDescent="0.25">
      <c r="B15" s="48" t="s">
        <v>37</v>
      </c>
      <c r="C15" s="41">
        <v>2049</v>
      </c>
      <c r="D15" s="41">
        <v>287</v>
      </c>
      <c r="E15" s="41">
        <v>6739</v>
      </c>
      <c r="F15" s="41">
        <v>4032</v>
      </c>
      <c r="G15" s="41">
        <v>247</v>
      </c>
      <c r="H15" s="41">
        <v>9688</v>
      </c>
      <c r="I15" s="41">
        <v>6388</v>
      </c>
      <c r="J15" s="41">
        <v>166</v>
      </c>
      <c r="K15" s="41">
        <v>12748</v>
      </c>
      <c r="L15" s="37">
        <f t="shared" si="0"/>
        <v>12469</v>
      </c>
      <c r="M15" s="37">
        <f t="shared" si="1"/>
        <v>700</v>
      </c>
      <c r="N15" s="41">
        <f t="shared" si="2"/>
        <v>29175</v>
      </c>
    </row>
    <row r="16" spans="2:15" ht="19.5" x14ac:dyDescent="0.4">
      <c r="B16" s="38" t="s">
        <v>107</v>
      </c>
      <c r="C16" s="42">
        <f>SUM(C10:C15)</f>
        <v>2313</v>
      </c>
      <c r="D16" s="43">
        <f>SUM(D10:D15)</f>
        <v>441</v>
      </c>
      <c r="E16" s="43">
        <f t="shared" ref="E16:K16" si="3">SUM(E10:E15)</f>
        <v>7012</v>
      </c>
      <c r="F16" s="43">
        <f>SUM(F10:F15)</f>
        <v>4520</v>
      </c>
      <c r="G16" s="43">
        <f t="shared" si="3"/>
        <v>487</v>
      </c>
      <c r="H16" s="43">
        <f t="shared" si="3"/>
        <v>10201</v>
      </c>
      <c r="I16" s="43">
        <f>SUM(I10:I15)</f>
        <v>6835</v>
      </c>
      <c r="J16" s="43">
        <f t="shared" si="3"/>
        <v>329</v>
      </c>
      <c r="K16" s="43">
        <f t="shared" si="3"/>
        <v>13225</v>
      </c>
      <c r="L16" s="44">
        <f>SUM(L10:L15)</f>
        <v>13668</v>
      </c>
      <c r="M16" s="44">
        <f>SUM(M10:M15)</f>
        <v>1257</v>
      </c>
      <c r="N16" s="44">
        <f>SUM(N10:N15)</f>
        <v>30438</v>
      </c>
    </row>
    <row r="17" spans="2:14" ht="15" customHeight="1" x14ac:dyDescent="0.25"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</row>
    <row r="21" spans="2:14" ht="15.75" customHeight="1" x14ac:dyDescent="0.25"/>
    <row r="22" spans="2:14" ht="15.75" customHeight="1" x14ac:dyDescent="0.25"/>
    <row r="23" spans="2:14" ht="15.75" customHeight="1" x14ac:dyDescent="0.25"/>
    <row r="24" spans="2:14" ht="15.75" customHeight="1" x14ac:dyDescent="0.25"/>
    <row r="25" spans="2:14" ht="15.75" customHeight="1" x14ac:dyDescent="0.25"/>
    <row r="26" spans="2:14" ht="15.75" customHeight="1" x14ac:dyDescent="0.25"/>
    <row r="27" spans="2:14" ht="15.75" customHeight="1" x14ac:dyDescent="0.25"/>
    <row r="28" spans="2:14" ht="15.75" customHeight="1" x14ac:dyDescent="0.25"/>
    <row r="29" spans="2:14" ht="15.75" customHeight="1" x14ac:dyDescent="0.25"/>
    <row r="30" spans="2:14" ht="15.75" customHeight="1" x14ac:dyDescent="0.25"/>
    <row r="31" spans="2:14" ht="15.75" customHeight="1" x14ac:dyDescent="0.25"/>
    <row r="32" spans="2:14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sheetProtection algorithmName="SHA-512" hashValue="yulzzB4Om4hDOUADo0g3fyeIU0Ssfc3rI8FdrXfMQTQMWbzyQxPMYQtL7f6/DG6BF0etXRVwGG8Ye5TDeai6DQ==" saltValue="Rp6oCC8CsK0bNZIa3yg+0w==" spinCount="100000" sheet="1" objects="1" scenarios="1"/>
  <mergeCells count="6">
    <mergeCell ref="B7:N7"/>
    <mergeCell ref="B8:B9"/>
    <mergeCell ref="C8:E8"/>
    <mergeCell ref="F8:H8"/>
    <mergeCell ref="I8:K8"/>
    <mergeCell ref="L8:N8"/>
  </mergeCells>
  <pageMargins left="0.7" right="0.7" top="0.75" bottom="0.75" header="0" footer="0"/>
  <pageSetup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5:P1000"/>
  <sheetViews>
    <sheetView zoomScale="80" zoomScaleNormal="80" workbookViewId="0">
      <selection activeCell="C5" sqref="C5:O13"/>
    </sheetView>
  </sheetViews>
  <sheetFormatPr baseColWidth="10" defaultColWidth="14.42578125" defaultRowHeight="15" customHeight="1" x14ac:dyDescent="0.25"/>
  <cols>
    <col min="3" max="3" width="32.140625" customWidth="1"/>
    <col min="4" max="4" width="13.85546875" customWidth="1"/>
    <col min="5" max="5" width="10.140625" bestFit="1" customWidth="1"/>
    <col min="6" max="6" width="11.42578125" customWidth="1"/>
    <col min="7" max="7" width="14.28515625" customWidth="1"/>
    <col min="8" max="8" width="10.140625" bestFit="1" customWidth="1"/>
    <col min="9" max="9" width="11.5703125" bestFit="1" customWidth="1"/>
    <col min="10" max="10" width="13.5703125" customWidth="1"/>
    <col min="11" max="11" width="10.140625" bestFit="1" customWidth="1"/>
    <col min="12" max="12" width="12.140625" customWidth="1"/>
    <col min="13" max="13" width="13.42578125" customWidth="1"/>
    <col min="14" max="14" width="10.5703125" bestFit="1" customWidth="1"/>
    <col min="15" max="15" width="11.5703125" customWidth="1"/>
    <col min="16" max="32" width="10.7109375" customWidth="1"/>
  </cols>
  <sheetData>
    <row r="5" spans="2:16" ht="29.25" x14ac:dyDescent="0.25">
      <c r="B5" s="5"/>
      <c r="C5" s="30" t="s">
        <v>139</v>
      </c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5"/>
    </row>
    <row r="6" spans="2:16" ht="15" customHeight="1" x14ac:dyDescent="0.25">
      <c r="B6" s="5"/>
      <c r="C6" s="31" t="s">
        <v>128</v>
      </c>
      <c r="D6" s="32" t="s">
        <v>131</v>
      </c>
      <c r="E6" s="32"/>
      <c r="F6" s="32"/>
      <c r="G6" s="32" t="s">
        <v>132</v>
      </c>
      <c r="H6" s="32"/>
      <c r="I6" s="32"/>
      <c r="J6" s="32" t="s">
        <v>133</v>
      </c>
      <c r="K6" s="32"/>
      <c r="L6" s="32"/>
      <c r="M6" s="32" t="s">
        <v>11</v>
      </c>
      <c r="N6" s="32"/>
      <c r="O6" s="32"/>
      <c r="P6" s="5"/>
    </row>
    <row r="7" spans="2:16" ht="78" x14ac:dyDescent="0.25">
      <c r="B7" s="5"/>
      <c r="C7" s="49"/>
      <c r="D7" s="33" t="s">
        <v>127</v>
      </c>
      <c r="E7" s="33" t="s">
        <v>126</v>
      </c>
      <c r="F7" s="33" t="s">
        <v>105</v>
      </c>
      <c r="G7" s="33" t="s">
        <v>127</v>
      </c>
      <c r="H7" s="33" t="s">
        <v>126</v>
      </c>
      <c r="I7" s="33" t="s">
        <v>105</v>
      </c>
      <c r="J7" s="33" t="s">
        <v>127</v>
      </c>
      <c r="K7" s="33" t="s">
        <v>126</v>
      </c>
      <c r="L7" s="33" t="s">
        <v>105</v>
      </c>
      <c r="M7" s="33" t="s">
        <v>127</v>
      </c>
      <c r="N7" s="33" t="s">
        <v>126</v>
      </c>
      <c r="O7" s="33" t="s">
        <v>105</v>
      </c>
    </row>
    <row r="8" spans="2:16" ht="58.5" x14ac:dyDescent="0.25">
      <c r="C8" s="48" t="s">
        <v>45</v>
      </c>
      <c r="D8" s="41">
        <v>615</v>
      </c>
      <c r="E8" s="41">
        <v>104</v>
      </c>
      <c r="F8" s="41">
        <v>616</v>
      </c>
      <c r="G8" s="41">
        <v>2677</v>
      </c>
      <c r="H8" s="41">
        <v>497</v>
      </c>
      <c r="I8" s="41">
        <v>2679</v>
      </c>
      <c r="J8" s="41">
        <v>4101</v>
      </c>
      <c r="K8" s="41">
        <v>380</v>
      </c>
      <c r="L8" s="41">
        <v>4120</v>
      </c>
      <c r="M8" s="41">
        <f>J8+G8+D8</f>
        <v>7393</v>
      </c>
      <c r="N8" s="41">
        <f>K8+H8+E8</f>
        <v>981</v>
      </c>
      <c r="O8" s="41">
        <f>F8+I8+L8</f>
        <v>7415</v>
      </c>
      <c r="P8" s="5"/>
    </row>
    <row r="9" spans="2:16" ht="19.5" x14ac:dyDescent="0.25">
      <c r="C9" s="48" t="s">
        <v>40</v>
      </c>
      <c r="D9" s="41">
        <v>7218</v>
      </c>
      <c r="E9" s="41">
        <v>2432</v>
      </c>
      <c r="F9" s="41">
        <v>9362</v>
      </c>
      <c r="G9" s="41">
        <v>8233</v>
      </c>
      <c r="H9" s="41">
        <v>2155</v>
      </c>
      <c r="I9" s="41">
        <v>10831</v>
      </c>
      <c r="J9" s="41">
        <v>7656</v>
      </c>
      <c r="K9" s="41">
        <v>1654</v>
      </c>
      <c r="L9" s="41">
        <v>9591</v>
      </c>
      <c r="M9" s="41">
        <f t="shared" ref="M9:M12" si="0">J9+G9+D9</f>
        <v>23107</v>
      </c>
      <c r="N9" s="41">
        <f>K9+H9+E9</f>
        <v>6241</v>
      </c>
      <c r="O9" s="41">
        <f>F9+I9+L9</f>
        <v>29784</v>
      </c>
    </row>
    <row r="10" spans="2:16" ht="19.5" x14ac:dyDescent="0.25">
      <c r="C10" s="48" t="s">
        <v>41</v>
      </c>
      <c r="D10" s="41">
        <v>6010</v>
      </c>
      <c r="E10" s="41">
        <v>5315</v>
      </c>
      <c r="F10" s="41">
        <v>6010</v>
      </c>
      <c r="G10" s="41">
        <v>8079</v>
      </c>
      <c r="H10" s="41">
        <v>3548</v>
      </c>
      <c r="I10" s="41">
        <v>8079</v>
      </c>
      <c r="J10" s="41">
        <v>13853</v>
      </c>
      <c r="K10" s="41">
        <v>3657</v>
      </c>
      <c r="L10" s="41">
        <v>13853</v>
      </c>
      <c r="M10" s="41">
        <f t="shared" si="0"/>
        <v>27942</v>
      </c>
      <c r="N10" s="41">
        <f>K10+H10+E10</f>
        <v>12520</v>
      </c>
      <c r="O10" s="41">
        <f>F10+I10+L10</f>
        <v>27942</v>
      </c>
    </row>
    <row r="11" spans="2:16" ht="39" x14ac:dyDescent="0.25">
      <c r="C11" s="48" t="s">
        <v>42</v>
      </c>
      <c r="D11" s="41">
        <v>0</v>
      </c>
      <c r="E11" s="41">
        <v>0</v>
      </c>
      <c r="F11" s="41">
        <v>0</v>
      </c>
      <c r="G11" s="41">
        <v>0</v>
      </c>
      <c r="H11" s="41">
        <v>0</v>
      </c>
      <c r="I11" s="41">
        <v>0</v>
      </c>
      <c r="J11" s="41">
        <v>0</v>
      </c>
      <c r="K11" s="41">
        <v>0</v>
      </c>
      <c r="L11" s="41">
        <v>1</v>
      </c>
      <c r="M11" s="41">
        <f>J11+G11+D11</f>
        <v>0</v>
      </c>
      <c r="N11" s="41">
        <f>K11+H11+E11</f>
        <v>0</v>
      </c>
      <c r="O11" s="41">
        <f>F11+I11+L11</f>
        <v>1</v>
      </c>
    </row>
    <row r="12" spans="2:16" ht="58.5" x14ac:dyDescent="0.25">
      <c r="C12" s="48" t="s">
        <v>43</v>
      </c>
      <c r="D12" s="41">
        <v>331</v>
      </c>
      <c r="E12" s="41">
        <v>331</v>
      </c>
      <c r="F12" s="41">
        <v>331</v>
      </c>
      <c r="G12" s="41">
        <v>331</v>
      </c>
      <c r="H12" s="41"/>
      <c r="I12" s="41">
        <v>331</v>
      </c>
      <c r="J12" s="41">
        <v>331</v>
      </c>
      <c r="K12" s="41"/>
      <c r="L12" s="41">
        <v>331</v>
      </c>
      <c r="M12" s="41">
        <f t="shared" si="0"/>
        <v>993</v>
      </c>
      <c r="N12" s="41">
        <f>K12+H12+E12</f>
        <v>331</v>
      </c>
      <c r="O12" s="41">
        <f>F12+I12+L12</f>
        <v>993</v>
      </c>
    </row>
    <row r="13" spans="2:16" ht="19.5" x14ac:dyDescent="0.4">
      <c r="C13" s="38" t="s">
        <v>107</v>
      </c>
      <c r="D13" s="43">
        <f t="shared" ref="D13:O13" si="1">SUM(D8:D12)</f>
        <v>14174</v>
      </c>
      <c r="E13" s="43">
        <f t="shared" si="1"/>
        <v>8182</v>
      </c>
      <c r="F13" s="43">
        <f t="shared" si="1"/>
        <v>16319</v>
      </c>
      <c r="G13" s="43">
        <f t="shared" si="1"/>
        <v>19320</v>
      </c>
      <c r="H13" s="43">
        <f t="shared" si="1"/>
        <v>6200</v>
      </c>
      <c r="I13" s="43">
        <f t="shared" si="1"/>
        <v>21920</v>
      </c>
      <c r="J13" s="43">
        <f t="shared" si="1"/>
        <v>25941</v>
      </c>
      <c r="K13" s="43">
        <f t="shared" si="1"/>
        <v>5691</v>
      </c>
      <c r="L13" s="43">
        <f t="shared" si="1"/>
        <v>27896</v>
      </c>
      <c r="M13" s="44">
        <f t="shared" si="1"/>
        <v>59435</v>
      </c>
      <c r="N13" s="44">
        <f t="shared" si="1"/>
        <v>20073</v>
      </c>
      <c r="O13" s="44">
        <f t="shared" si="1"/>
        <v>66135</v>
      </c>
    </row>
    <row r="14" spans="2:16" ht="15" customHeight="1" x14ac:dyDescent="0.25">
      <c r="K14" s="5"/>
      <c r="L14" s="5"/>
      <c r="M14" s="5"/>
      <c r="N14" s="5"/>
      <c r="O14" s="5"/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sheetProtection algorithmName="SHA-512" hashValue="3WOSLtwp/y1gvoWP/ZBaY4B8kyk9mZb+XaJtInefyc6lICGcJcp0vmKTypY3x2XcuqsZd/0/w9qh0EG9EAxtdg==" saltValue="xZ5ewVkqojgBmhLYsOV3Eg==" spinCount="100000" sheet="1" objects="1" scenarios="1"/>
  <mergeCells count="6">
    <mergeCell ref="C5:O5"/>
    <mergeCell ref="C6:C7"/>
    <mergeCell ref="M6:O6"/>
    <mergeCell ref="J6:L6"/>
    <mergeCell ref="G6:I6"/>
    <mergeCell ref="D6:F6"/>
  </mergeCells>
  <pageMargins left="0.7" right="0.7" top="0.75" bottom="0.75" header="0" footer="0"/>
  <pageSetup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77AA37-DCBC-4996-894E-3514BFB5897C}">
  <sheetPr>
    <pageSetUpPr fitToPage="1"/>
  </sheetPr>
  <dimension ref="B11:K64"/>
  <sheetViews>
    <sheetView topLeftCell="A20" zoomScaleNormal="100" workbookViewId="0">
      <selection activeCell="B12" sqref="B12:I58"/>
    </sheetView>
  </sheetViews>
  <sheetFormatPr baseColWidth="10" defaultRowHeight="15" x14ac:dyDescent="0.25"/>
  <cols>
    <col min="2" max="2" width="13.7109375" customWidth="1"/>
    <col min="3" max="3" width="24.28515625" customWidth="1"/>
    <col min="6" max="6" width="12.140625" bestFit="1" customWidth="1"/>
    <col min="7" max="7" width="12.28515625" customWidth="1"/>
    <col min="8" max="8" width="18.7109375" customWidth="1"/>
    <col min="9" max="9" width="16.7109375" customWidth="1"/>
  </cols>
  <sheetData>
    <row r="11" spans="2:9" ht="21" customHeight="1" x14ac:dyDescent="0.25"/>
    <row r="12" spans="2:9" ht="43.5" customHeight="1" x14ac:dyDescent="0.25">
      <c r="B12" s="50" t="s">
        <v>116</v>
      </c>
      <c r="C12" s="50"/>
      <c r="D12" s="50"/>
      <c r="E12" s="50"/>
      <c r="F12" s="50"/>
      <c r="G12" s="50"/>
      <c r="H12" s="50"/>
      <c r="I12" s="50"/>
    </row>
    <row r="13" spans="2:9" ht="21" x14ac:dyDescent="0.25">
      <c r="B13" s="51" t="s">
        <v>141</v>
      </c>
      <c r="C13" s="51"/>
      <c r="D13" s="51"/>
      <c r="E13" s="51"/>
      <c r="F13" s="51"/>
      <c r="G13" s="51"/>
      <c r="H13" s="51"/>
      <c r="I13" s="51"/>
    </row>
    <row r="14" spans="2:9" ht="19.5" x14ac:dyDescent="0.25">
      <c r="B14" s="52" t="s">
        <v>115</v>
      </c>
      <c r="C14" s="52" t="s">
        <v>114</v>
      </c>
      <c r="D14" s="52" t="s">
        <v>103</v>
      </c>
      <c r="E14" s="52"/>
      <c r="F14" s="52" t="s">
        <v>105</v>
      </c>
      <c r="G14" s="52"/>
      <c r="H14" s="46" t="s">
        <v>113</v>
      </c>
      <c r="I14" s="46" t="s">
        <v>106</v>
      </c>
    </row>
    <row r="15" spans="2:9" ht="19.5" x14ac:dyDescent="0.25">
      <c r="B15" s="52"/>
      <c r="C15" s="52"/>
      <c r="D15" s="53" t="s">
        <v>100</v>
      </c>
      <c r="E15" s="53" t="s">
        <v>101</v>
      </c>
      <c r="F15" s="53" t="s">
        <v>100</v>
      </c>
      <c r="G15" s="53" t="s">
        <v>101</v>
      </c>
      <c r="H15" s="46"/>
      <c r="I15" s="46"/>
    </row>
    <row r="16" spans="2:9" ht="15" customHeight="1" x14ac:dyDescent="0.25">
      <c r="B16" s="46" t="s">
        <v>53</v>
      </c>
      <c r="C16" s="54" t="s">
        <v>51</v>
      </c>
      <c r="D16" s="55">
        <v>607</v>
      </c>
      <c r="E16" s="55">
        <v>851</v>
      </c>
      <c r="F16" s="55">
        <v>15916</v>
      </c>
      <c r="G16" s="55">
        <v>13318</v>
      </c>
      <c r="H16" s="55">
        <f>D16+E16</f>
        <v>1458</v>
      </c>
      <c r="I16" s="55">
        <f>F16+G16</f>
        <v>29234</v>
      </c>
    </row>
    <row r="17" spans="2:10" ht="19.5" x14ac:dyDescent="0.25">
      <c r="B17" s="46"/>
      <c r="C17" s="56" t="s">
        <v>52</v>
      </c>
      <c r="D17" s="57">
        <v>279</v>
      </c>
      <c r="E17" s="57">
        <v>352</v>
      </c>
      <c r="F17" s="57">
        <v>21813</v>
      </c>
      <c r="G17" s="57">
        <v>23354</v>
      </c>
      <c r="H17" s="57">
        <f>D17+E17</f>
        <v>631</v>
      </c>
      <c r="I17" s="57">
        <f t="shared" ref="I17:I57" si="0">F17+G17</f>
        <v>45167</v>
      </c>
    </row>
    <row r="18" spans="2:10" ht="19.5" x14ac:dyDescent="0.25">
      <c r="B18" s="46"/>
      <c r="C18" s="56" t="s">
        <v>50</v>
      </c>
      <c r="D18" s="57">
        <v>1363</v>
      </c>
      <c r="E18" s="57">
        <v>2171</v>
      </c>
      <c r="F18" s="57">
        <v>70811</v>
      </c>
      <c r="G18" s="57">
        <v>76843</v>
      </c>
      <c r="H18" s="57">
        <f t="shared" ref="H18:H57" si="1">D18+E18</f>
        <v>3534</v>
      </c>
      <c r="I18" s="57">
        <f t="shared" si="0"/>
        <v>147654</v>
      </c>
    </row>
    <row r="19" spans="2:10" ht="19.5" x14ac:dyDescent="0.25">
      <c r="B19" s="46"/>
      <c r="C19" s="53" t="s">
        <v>89</v>
      </c>
      <c r="D19" s="58">
        <f>SUM(D16:D18)</f>
        <v>2249</v>
      </c>
      <c r="E19" s="58">
        <f>SUM(E16:E18)</f>
        <v>3374</v>
      </c>
      <c r="F19" s="58">
        <f>SUM(F16:F18)</f>
        <v>108540</v>
      </c>
      <c r="G19" s="58">
        <f>SUM(G16:G18)</f>
        <v>113515</v>
      </c>
      <c r="H19" s="58">
        <f t="shared" si="1"/>
        <v>5623</v>
      </c>
      <c r="I19" s="58">
        <f>F19+G19</f>
        <v>222055</v>
      </c>
    </row>
    <row r="20" spans="2:10" ht="15" customHeight="1" x14ac:dyDescent="0.25">
      <c r="B20" s="46" t="s">
        <v>81</v>
      </c>
      <c r="C20" s="56" t="s">
        <v>54</v>
      </c>
      <c r="D20" s="57">
        <v>679</v>
      </c>
      <c r="E20" s="57">
        <v>883</v>
      </c>
      <c r="F20" s="57">
        <v>101974</v>
      </c>
      <c r="G20" s="57">
        <v>85410</v>
      </c>
      <c r="H20" s="57">
        <f t="shared" si="1"/>
        <v>1562</v>
      </c>
      <c r="I20" s="57">
        <f t="shared" si="0"/>
        <v>187384</v>
      </c>
    </row>
    <row r="21" spans="2:10" ht="19.5" x14ac:dyDescent="0.25">
      <c r="B21" s="46"/>
      <c r="C21" s="56" t="s">
        <v>56</v>
      </c>
      <c r="D21" s="57">
        <v>403</v>
      </c>
      <c r="E21" s="57">
        <v>522</v>
      </c>
      <c r="F21" s="57">
        <v>8929</v>
      </c>
      <c r="G21" s="57">
        <v>6030</v>
      </c>
      <c r="H21" s="57">
        <f t="shared" si="1"/>
        <v>925</v>
      </c>
      <c r="I21" s="57">
        <f t="shared" si="0"/>
        <v>14959</v>
      </c>
    </row>
    <row r="22" spans="2:10" ht="19.5" x14ac:dyDescent="0.25">
      <c r="B22" s="46"/>
      <c r="C22" s="56" t="s">
        <v>55</v>
      </c>
      <c r="D22" s="57">
        <v>320</v>
      </c>
      <c r="E22" s="57">
        <v>397</v>
      </c>
      <c r="F22" s="57">
        <v>21304</v>
      </c>
      <c r="G22" s="57">
        <v>13651</v>
      </c>
      <c r="H22" s="57">
        <f t="shared" si="1"/>
        <v>717</v>
      </c>
      <c r="I22" s="57">
        <f t="shared" si="0"/>
        <v>34955</v>
      </c>
      <c r="J22" s="2"/>
    </row>
    <row r="23" spans="2:10" ht="19.5" x14ac:dyDescent="0.25">
      <c r="B23" s="46"/>
      <c r="C23" s="53" t="s">
        <v>90</v>
      </c>
      <c r="D23" s="58">
        <f>SUM(D20:D22)</f>
        <v>1402</v>
      </c>
      <c r="E23" s="58">
        <f>SUM(E20:E22)</f>
        <v>1802</v>
      </c>
      <c r="F23" s="58">
        <f>SUM(F20:F22)</f>
        <v>132207</v>
      </c>
      <c r="G23" s="58">
        <f>SUM(G20:G22)</f>
        <v>105091</v>
      </c>
      <c r="H23" s="58">
        <f t="shared" si="1"/>
        <v>3204</v>
      </c>
      <c r="I23" s="58">
        <f t="shared" si="0"/>
        <v>237298</v>
      </c>
    </row>
    <row r="24" spans="2:10" ht="15" customHeight="1" x14ac:dyDescent="0.25">
      <c r="B24" s="46" t="s">
        <v>82</v>
      </c>
      <c r="C24" s="56" t="s">
        <v>57</v>
      </c>
      <c r="D24" s="57">
        <v>611</v>
      </c>
      <c r="E24" s="57">
        <v>766</v>
      </c>
      <c r="F24" s="57">
        <v>12594</v>
      </c>
      <c r="G24" s="57">
        <v>16522</v>
      </c>
      <c r="H24" s="57">
        <f t="shared" si="1"/>
        <v>1377</v>
      </c>
      <c r="I24" s="57">
        <f t="shared" si="0"/>
        <v>29116</v>
      </c>
    </row>
    <row r="25" spans="2:10" ht="19.5" x14ac:dyDescent="0.25">
      <c r="B25" s="46"/>
      <c r="C25" s="56" t="s">
        <v>59</v>
      </c>
      <c r="D25" s="57">
        <v>384</v>
      </c>
      <c r="E25" s="57">
        <v>450</v>
      </c>
      <c r="F25" s="57">
        <v>17884</v>
      </c>
      <c r="G25" s="57">
        <v>18586</v>
      </c>
      <c r="H25" s="57">
        <f t="shared" si="1"/>
        <v>834</v>
      </c>
      <c r="I25" s="57">
        <f t="shared" si="0"/>
        <v>36470</v>
      </c>
    </row>
    <row r="26" spans="2:10" ht="19.5" x14ac:dyDescent="0.25">
      <c r="B26" s="46"/>
      <c r="C26" s="56" t="s">
        <v>60</v>
      </c>
      <c r="D26" s="57">
        <v>443</v>
      </c>
      <c r="E26" s="57">
        <v>438</v>
      </c>
      <c r="F26" s="57">
        <v>13022</v>
      </c>
      <c r="G26" s="57">
        <v>10435</v>
      </c>
      <c r="H26" s="57">
        <f t="shared" si="1"/>
        <v>881</v>
      </c>
      <c r="I26" s="57">
        <f t="shared" si="0"/>
        <v>23457</v>
      </c>
    </row>
    <row r="27" spans="2:10" ht="19.5" x14ac:dyDescent="0.25">
      <c r="B27" s="46"/>
      <c r="C27" s="56" t="s">
        <v>58</v>
      </c>
      <c r="D27" s="57">
        <v>587</v>
      </c>
      <c r="E27" s="57">
        <v>669</v>
      </c>
      <c r="F27" s="57">
        <v>5790</v>
      </c>
      <c r="G27" s="57">
        <v>4213</v>
      </c>
      <c r="H27" s="57">
        <f t="shared" si="1"/>
        <v>1256</v>
      </c>
      <c r="I27" s="57">
        <f t="shared" si="0"/>
        <v>10003</v>
      </c>
    </row>
    <row r="28" spans="2:10" ht="19.5" x14ac:dyDescent="0.25">
      <c r="B28" s="46"/>
      <c r="C28" s="53" t="s">
        <v>91</v>
      </c>
      <c r="D28" s="58">
        <f>SUM(D24:D27)</f>
        <v>2025</v>
      </c>
      <c r="E28" s="58">
        <f>SUM(E24:E27)</f>
        <v>2323</v>
      </c>
      <c r="F28" s="58">
        <f>SUM(F24:F27)</f>
        <v>49290</v>
      </c>
      <c r="G28" s="58">
        <f>SUM(G24:G27)</f>
        <v>49756</v>
      </c>
      <c r="H28" s="58">
        <f t="shared" si="1"/>
        <v>4348</v>
      </c>
      <c r="I28" s="58">
        <f t="shared" si="0"/>
        <v>99046</v>
      </c>
    </row>
    <row r="29" spans="2:10" ht="15" customHeight="1" x14ac:dyDescent="0.25">
      <c r="B29" s="46" t="s">
        <v>83</v>
      </c>
      <c r="C29" s="56" t="s">
        <v>61</v>
      </c>
      <c r="D29" s="57">
        <v>275</v>
      </c>
      <c r="E29" s="57">
        <v>328</v>
      </c>
      <c r="F29" s="57">
        <v>14437</v>
      </c>
      <c r="G29" s="57">
        <v>7238</v>
      </c>
      <c r="H29" s="57">
        <f t="shared" si="1"/>
        <v>603</v>
      </c>
      <c r="I29" s="57">
        <f t="shared" si="0"/>
        <v>21675</v>
      </c>
    </row>
    <row r="30" spans="2:10" ht="19.5" x14ac:dyDescent="0.25">
      <c r="B30" s="46"/>
      <c r="C30" s="56" t="s">
        <v>130</v>
      </c>
      <c r="D30" s="57">
        <v>377</v>
      </c>
      <c r="E30" s="57">
        <v>459</v>
      </c>
      <c r="F30" s="57">
        <v>6377</v>
      </c>
      <c r="G30" s="57">
        <v>5461</v>
      </c>
      <c r="H30" s="57">
        <f t="shared" si="1"/>
        <v>836</v>
      </c>
      <c r="I30" s="57">
        <f t="shared" si="0"/>
        <v>11838</v>
      </c>
    </row>
    <row r="31" spans="2:10" ht="19.5" x14ac:dyDescent="0.25">
      <c r="B31" s="46"/>
      <c r="C31" s="56" t="s">
        <v>62</v>
      </c>
      <c r="D31" s="57">
        <v>185</v>
      </c>
      <c r="E31" s="57">
        <v>202</v>
      </c>
      <c r="F31" s="57">
        <v>7245</v>
      </c>
      <c r="G31" s="57">
        <v>3495</v>
      </c>
      <c r="H31" s="57">
        <f t="shared" si="1"/>
        <v>387</v>
      </c>
      <c r="I31" s="57">
        <f t="shared" si="0"/>
        <v>10740</v>
      </c>
    </row>
    <row r="32" spans="2:10" ht="19.5" x14ac:dyDescent="0.25">
      <c r="B32" s="46"/>
      <c r="C32" s="56" t="s">
        <v>63</v>
      </c>
      <c r="D32" s="57">
        <v>316</v>
      </c>
      <c r="E32" s="57">
        <v>388</v>
      </c>
      <c r="F32" s="57">
        <v>32760</v>
      </c>
      <c r="G32" s="57">
        <v>30749</v>
      </c>
      <c r="H32" s="57">
        <f t="shared" si="1"/>
        <v>704</v>
      </c>
      <c r="I32" s="57">
        <f t="shared" si="0"/>
        <v>63509</v>
      </c>
    </row>
    <row r="33" spans="2:9" ht="19.5" x14ac:dyDescent="0.25">
      <c r="B33" s="46"/>
      <c r="C33" s="53" t="s">
        <v>92</v>
      </c>
      <c r="D33" s="58">
        <f>SUM(D29:D32)</f>
        <v>1153</v>
      </c>
      <c r="E33" s="58">
        <f>SUM(E29:E32)</f>
        <v>1377</v>
      </c>
      <c r="F33" s="58">
        <f>SUM(F29:F32)</f>
        <v>60819</v>
      </c>
      <c r="G33" s="58">
        <f>SUM(G29:G32)</f>
        <v>46943</v>
      </c>
      <c r="H33" s="58">
        <f t="shared" si="1"/>
        <v>2530</v>
      </c>
      <c r="I33" s="58">
        <f t="shared" si="0"/>
        <v>107762</v>
      </c>
    </row>
    <row r="34" spans="2:9" ht="15" customHeight="1" x14ac:dyDescent="0.25">
      <c r="B34" s="46" t="s">
        <v>84</v>
      </c>
      <c r="C34" s="56" t="s">
        <v>65</v>
      </c>
      <c r="D34" s="57">
        <v>422</v>
      </c>
      <c r="E34" s="57">
        <v>716</v>
      </c>
      <c r="F34" s="57">
        <v>16188</v>
      </c>
      <c r="G34" s="57">
        <v>25378</v>
      </c>
      <c r="H34" s="57">
        <f t="shared" si="1"/>
        <v>1138</v>
      </c>
      <c r="I34" s="57">
        <f t="shared" si="0"/>
        <v>41566</v>
      </c>
    </row>
    <row r="35" spans="2:9" ht="19.5" x14ac:dyDescent="0.25">
      <c r="B35" s="46"/>
      <c r="C35" s="56" t="s">
        <v>64</v>
      </c>
      <c r="D35" s="57">
        <v>1628</v>
      </c>
      <c r="E35" s="57">
        <v>2526</v>
      </c>
      <c r="F35" s="57">
        <v>9558</v>
      </c>
      <c r="G35" s="57">
        <v>13381</v>
      </c>
      <c r="H35" s="57">
        <f t="shared" si="1"/>
        <v>4154</v>
      </c>
      <c r="I35" s="57">
        <f t="shared" si="0"/>
        <v>22939</v>
      </c>
    </row>
    <row r="36" spans="2:9" ht="19.5" x14ac:dyDescent="0.25">
      <c r="B36" s="46"/>
      <c r="C36" s="56" t="s">
        <v>66</v>
      </c>
      <c r="D36" s="57">
        <v>244</v>
      </c>
      <c r="E36" s="57">
        <v>356</v>
      </c>
      <c r="F36" s="57">
        <v>3804</v>
      </c>
      <c r="G36" s="57">
        <v>2840</v>
      </c>
      <c r="H36" s="57">
        <f t="shared" si="1"/>
        <v>600</v>
      </c>
      <c r="I36" s="57">
        <f t="shared" si="0"/>
        <v>6644</v>
      </c>
    </row>
    <row r="37" spans="2:9" ht="19.5" x14ac:dyDescent="0.25">
      <c r="B37" s="46"/>
      <c r="C37" s="53" t="s">
        <v>93</v>
      </c>
      <c r="D37" s="58">
        <f>SUM(D34:D36)</f>
        <v>2294</v>
      </c>
      <c r="E37" s="58">
        <f>SUM(E34:E36)</f>
        <v>3598</v>
      </c>
      <c r="F37" s="58">
        <f>SUM(F34:F36)</f>
        <v>29550</v>
      </c>
      <c r="G37" s="58">
        <f>SUM(G34:G36)</f>
        <v>41599</v>
      </c>
      <c r="H37" s="58">
        <f t="shared" si="1"/>
        <v>5892</v>
      </c>
      <c r="I37" s="58">
        <f t="shared" si="0"/>
        <v>71149</v>
      </c>
    </row>
    <row r="38" spans="2:9" ht="15" customHeight="1" x14ac:dyDescent="0.25">
      <c r="B38" s="46" t="s">
        <v>85</v>
      </c>
      <c r="C38" s="56" t="s">
        <v>68</v>
      </c>
      <c r="D38" s="57">
        <v>694</v>
      </c>
      <c r="E38" s="57">
        <v>948</v>
      </c>
      <c r="F38" s="57">
        <v>20572</v>
      </c>
      <c r="G38" s="57">
        <v>22327</v>
      </c>
      <c r="H38" s="57">
        <f t="shared" si="1"/>
        <v>1642</v>
      </c>
      <c r="I38" s="57">
        <f t="shared" si="0"/>
        <v>42899</v>
      </c>
    </row>
    <row r="39" spans="2:9" ht="19.5" x14ac:dyDescent="0.25">
      <c r="B39" s="46"/>
      <c r="C39" s="56" t="s">
        <v>67</v>
      </c>
      <c r="D39" s="57">
        <v>515</v>
      </c>
      <c r="E39" s="57">
        <v>626</v>
      </c>
      <c r="F39" s="57">
        <v>13452</v>
      </c>
      <c r="G39" s="57">
        <v>6628</v>
      </c>
      <c r="H39" s="57">
        <f t="shared" si="1"/>
        <v>1141</v>
      </c>
      <c r="I39" s="57">
        <f t="shared" si="0"/>
        <v>20080</v>
      </c>
    </row>
    <row r="40" spans="2:9" ht="19.5" x14ac:dyDescent="0.25">
      <c r="B40" s="46"/>
      <c r="C40" s="56" t="s">
        <v>69</v>
      </c>
      <c r="D40" s="57">
        <v>336</v>
      </c>
      <c r="E40" s="57">
        <v>454</v>
      </c>
      <c r="F40" s="57">
        <v>6362</v>
      </c>
      <c r="G40" s="57">
        <v>7318</v>
      </c>
      <c r="H40" s="57">
        <f t="shared" si="1"/>
        <v>790</v>
      </c>
      <c r="I40" s="57">
        <f t="shared" si="0"/>
        <v>13680</v>
      </c>
    </row>
    <row r="41" spans="2:9" ht="19.5" x14ac:dyDescent="0.25">
      <c r="B41" s="46"/>
      <c r="C41" s="56" t="s">
        <v>70</v>
      </c>
      <c r="D41" s="57">
        <v>313</v>
      </c>
      <c r="E41" s="57">
        <v>330</v>
      </c>
      <c r="F41" s="57">
        <v>2575</v>
      </c>
      <c r="G41" s="57">
        <v>2537</v>
      </c>
      <c r="H41" s="57">
        <f t="shared" si="1"/>
        <v>643</v>
      </c>
      <c r="I41" s="57">
        <f t="shared" si="0"/>
        <v>5112</v>
      </c>
    </row>
    <row r="42" spans="2:9" ht="19.5" x14ac:dyDescent="0.25">
      <c r="B42" s="46"/>
      <c r="C42" s="53" t="s">
        <v>94</v>
      </c>
      <c r="D42" s="58">
        <f>SUM(D38:D41)</f>
        <v>1858</v>
      </c>
      <c r="E42" s="58">
        <f>SUM(E38:E41)</f>
        <v>2358</v>
      </c>
      <c r="F42" s="58">
        <f>SUM(F38:F41)</f>
        <v>42961</v>
      </c>
      <c r="G42" s="58">
        <f>SUM(G38:G41)</f>
        <v>38810</v>
      </c>
      <c r="H42" s="58">
        <f t="shared" si="1"/>
        <v>4216</v>
      </c>
      <c r="I42" s="58">
        <f t="shared" si="0"/>
        <v>81771</v>
      </c>
    </row>
    <row r="43" spans="2:9" ht="15" customHeight="1" x14ac:dyDescent="0.25">
      <c r="B43" s="46" t="s">
        <v>86</v>
      </c>
      <c r="C43" s="56" t="s">
        <v>71</v>
      </c>
      <c r="D43" s="57">
        <v>892</v>
      </c>
      <c r="E43" s="57">
        <v>1343</v>
      </c>
      <c r="F43" s="57">
        <v>25895</v>
      </c>
      <c r="G43" s="57">
        <v>22196</v>
      </c>
      <c r="H43" s="57">
        <f t="shared" si="1"/>
        <v>2235</v>
      </c>
      <c r="I43" s="57">
        <f t="shared" si="0"/>
        <v>48091</v>
      </c>
    </row>
    <row r="44" spans="2:9" ht="19.5" x14ac:dyDescent="0.25">
      <c r="B44" s="46"/>
      <c r="C44" s="56" t="s">
        <v>73</v>
      </c>
      <c r="D44" s="57">
        <v>219</v>
      </c>
      <c r="E44" s="57">
        <v>227</v>
      </c>
      <c r="F44" s="57">
        <v>21525</v>
      </c>
      <c r="G44" s="57">
        <v>11378</v>
      </c>
      <c r="H44" s="57">
        <f t="shared" si="1"/>
        <v>446</v>
      </c>
      <c r="I44" s="57">
        <f t="shared" si="0"/>
        <v>32903</v>
      </c>
    </row>
    <row r="45" spans="2:9" ht="19.5" x14ac:dyDescent="0.25">
      <c r="B45" s="46"/>
      <c r="C45" s="56" t="s">
        <v>72</v>
      </c>
      <c r="D45" s="57">
        <v>1459</v>
      </c>
      <c r="E45" s="57">
        <v>1898</v>
      </c>
      <c r="F45" s="57">
        <v>57907</v>
      </c>
      <c r="G45" s="57">
        <v>34699</v>
      </c>
      <c r="H45" s="57">
        <f t="shared" si="1"/>
        <v>3357</v>
      </c>
      <c r="I45" s="57">
        <f t="shared" si="0"/>
        <v>92606</v>
      </c>
    </row>
    <row r="46" spans="2:9" ht="19.5" x14ac:dyDescent="0.25">
      <c r="B46" s="46"/>
      <c r="C46" s="53" t="s">
        <v>95</v>
      </c>
      <c r="D46" s="58">
        <f>SUM(D43:D45)</f>
        <v>2570</v>
      </c>
      <c r="E46" s="58">
        <f>SUM(E43:E45)</f>
        <v>3468</v>
      </c>
      <c r="F46" s="58">
        <f>SUM(F43:F45)</f>
        <v>105327</v>
      </c>
      <c r="G46" s="58">
        <f>SUM(G43:G45)</f>
        <v>68273</v>
      </c>
      <c r="H46" s="58">
        <f t="shared" si="1"/>
        <v>6038</v>
      </c>
      <c r="I46" s="58">
        <f t="shared" si="0"/>
        <v>173600</v>
      </c>
    </row>
    <row r="47" spans="2:9" ht="19.5" x14ac:dyDescent="0.25">
      <c r="B47" s="46" t="s">
        <v>87</v>
      </c>
      <c r="C47" s="56" t="s">
        <v>74</v>
      </c>
      <c r="D47" s="57">
        <v>412</v>
      </c>
      <c r="E47" s="57">
        <v>502</v>
      </c>
      <c r="F47" s="57">
        <v>1812</v>
      </c>
      <c r="G47" s="57">
        <v>3095</v>
      </c>
      <c r="H47" s="57">
        <f t="shared" si="1"/>
        <v>914</v>
      </c>
      <c r="I47" s="57">
        <f t="shared" si="0"/>
        <v>4907</v>
      </c>
    </row>
    <row r="48" spans="2:9" ht="19.5" x14ac:dyDescent="0.25">
      <c r="B48" s="46"/>
      <c r="C48" s="56" t="s">
        <v>76</v>
      </c>
      <c r="D48" s="57">
        <v>312</v>
      </c>
      <c r="E48" s="57">
        <v>433</v>
      </c>
      <c r="F48" s="57">
        <v>35898</v>
      </c>
      <c r="G48" s="57">
        <v>56177</v>
      </c>
      <c r="H48" s="57">
        <f t="shared" si="1"/>
        <v>745</v>
      </c>
      <c r="I48" s="57">
        <f t="shared" si="0"/>
        <v>92075</v>
      </c>
    </row>
    <row r="49" spans="2:11" ht="19.5" x14ac:dyDescent="0.25">
      <c r="B49" s="46"/>
      <c r="C49" s="56" t="s">
        <v>75</v>
      </c>
      <c r="D49" s="57">
        <v>169</v>
      </c>
      <c r="E49" s="57">
        <v>303</v>
      </c>
      <c r="F49" s="57">
        <v>47045</v>
      </c>
      <c r="G49" s="57">
        <v>27442</v>
      </c>
      <c r="H49" s="57">
        <f t="shared" si="1"/>
        <v>472</v>
      </c>
      <c r="I49" s="57">
        <f t="shared" si="0"/>
        <v>74487</v>
      </c>
    </row>
    <row r="50" spans="2:11" ht="19.5" x14ac:dyDescent="0.25">
      <c r="B50" s="46"/>
      <c r="C50" s="53" t="s">
        <v>96</v>
      </c>
      <c r="D50" s="58">
        <f>SUM(D47:D49)</f>
        <v>893</v>
      </c>
      <c r="E50" s="58">
        <f>SUM(E47:E49)</f>
        <v>1238</v>
      </c>
      <c r="F50" s="58">
        <f>SUM(F47:F49)</f>
        <v>84755</v>
      </c>
      <c r="G50" s="58">
        <f>SUM(G47:G49)</f>
        <v>86714</v>
      </c>
      <c r="H50" s="58">
        <f t="shared" si="1"/>
        <v>2131</v>
      </c>
      <c r="I50" s="58">
        <f t="shared" si="0"/>
        <v>171469</v>
      </c>
    </row>
    <row r="51" spans="2:11" ht="15" customHeight="1" x14ac:dyDescent="0.25">
      <c r="B51" s="46" t="s">
        <v>97</v>
      </c>
      <c r="C51" s="56" t="s">
        <v>79</v>
      </c>
      <c r="D51" s="57">
        <v>808</v>
      </c>
      <c r="E51" s="57">
        <v>1259</v>
      </c>
      <c r="F51" s="57">
        <v>6792</v>
      </c>
      <c r="G51" s="57">
        <v>9342</v>
      </c>
      <c r="H51" s="57">
        <f t="shared" si="1"/>
        <v>2067</v>
      </c>
      <c r="I51" s="57">
        <f t="shared" si="0"/>
        <v>16134</v>
      </c>
      <c r="K51" s="5"/>
    </row>
    <row r="52" spans="2:11" ht="19.5" x14ac:dyDescent="0.25">
      <c r="B52" s="46"/>
      <c r="C52" s="56" t="s">
        <v>78</v>
      </c>
      <c r="D52" s="57">
        <v>717</v>
      </c>
      <c r="E52" s="57">
        <v>923</v>
      </c>
      <c r="F52" s="57">
        <v>9936</v>
      </c>
      <c r="G52" s="57">
        <v>8900</v>
      </c>
      <c r="H52" s="57">
        <f t="shared" si="1"/>
        <v>1640</v>
      </c>
      <c r="I52" s="57">
        <f t="shared" si="0"/>
        <v>18836</v>
      </c>
    </row>
    <row r="53" spans="2:11" ht="19.5" x14ac:dyDescent="0.25">
      <c r="B53" s="46"/>
      <c r="C53" s="56" t="s">
        <v>77</v>
      </c>
      <c r="D53" s="57">
        <v>620</v>
      </c>
      <c r="E53" s="57">
        <v>1197</v>
      </c>
      <c r="F53" s="57">
        <v>53298</v>
      </c>
      <c r="G53" s="57">
        <v>113772</v>
      </c>
      <c r="H53" s="57">
        <f t="shared" si="1"/>
        <v>1817</v>
      </c>
      <c r="I53" s="57">
        <f t="shared" si="0"/>
        <v>167070</v>
      </c>
    </row>
    <row r="54" spans="2:11" ht="19.5" x14ac:dyDescent="0.25">
      <c r="B54" s="46"/>
      <c r="C54" s="53" t="s">
        <v>98</v>
      </c>
      <c r="D54" s="58">
        <f>SUM(D51:D53)</f>
        <v>2145</v>
      </c>
      <c r="E54" s="58">
        <f>SUM(E51:E53)</f>
        <v>3379</v>
      </c>
      <c r="F54" s="58">
        <f>SUM(F51:F53)</f>
        <v>70026</v>
      </c>
      <c r="G54" s="58">
        <f>SUM(G51:G53)</f>
        <v>132014</v>
      </c>
      <c r="H54" s="58">
        <f t="shared" si="1"/>
        <v>5524</v>
      </c>
      <c r="I54" s="58">
        <f t="shared" si="0"/>
        <v>202040</v>
      </c>
    </row>
    <row r="55" spans="2:11" ht="15" customHeight="1" x14ac:dyDescent="0.25">
      <c r="B55" s="46" t="s">
        <v>88</v>
      </c>
      <c r="C55" s="56" t="s">
        <v>129</v>
      </c>
      <c r="D55" s="57">
        <v>4873</v>
      </c>
      <c r="E55" s="57">
        <v>7087</v>
      </c>
      <c r="F55" s="57">
        <v>177473</v>
      </c>
      <c r="G55" s="57">
        <v>208497</v>
      </c>
      <c r="H55" s="57">
        <f t="shared" si="1"/>
        <v>11960</v>
      </c>
      <c r="I55" s="57">
        <f t="shared" si="0"/>
        <v>385970</v>
      </c>
      <c r="J55" s="5"/>
    </row>
    <row r="56" spans="2:11" ht="19.5" x14ac:dyDescent="0.25">
      <c r="B56" s="46"/>
      <c r="C56" s="56" t="s">
        <v>80</v>
      </c>
      <c r="D56" s="57">
        <v>9124</v>
      </c>
      <c r="E56" s="57">
        <v>13995</v>
      </c>
      <c r="F56" s="57">
        <v>181821</v>
      </c>
      <c r="G56" s="57">
        <v>226335</v>
      </c>
      <c r="H56" s="57">
        <f t="shared" si="1"/>
        <v>23119</v>
      </c>
      <c r="I56" s="57">
        <f t="shared" si="0"/>
        <v>408156</v>
      </c>
      <c r="J56" s="5"/>
    </row>
    <row r="57" spans="2:11" ht="19.5" x14ac:dyDescent="0.25">
      <c r="B57" s="46"/>
      <c r="C57" s="53" t="s">
        <v>99</v>
      </c>
      <c r="D57" s="58">
        <f>SUM(D55:D56)</f>
        <v>13997</v>
      </c>
      <c r="E57" s="58">
        <f>SUM(E55:E56)</f>
        <v>21082</v>
      </c>
      <c r="F57" s="58">
        <f>SUM(F55:F56)</f>
        <v>359294</v>
      </c>
      <c r="G57" s="58">
        <f>SUM(G55:G56)</f>
        <v>434832</v>
      </c>
      <c r="H57" s="58">
        <f t="shared" si="1"/>
        <v>35079</v>
      </c>
      <c r="I57" s="58">
        <f t="shared" si="0"/>
        <v>794126</v>
      </c>
    </row>
    <row r="58" spans="2:11" ht="19.5" x14ac:dyDescent="0.4">
      <c r="B58" s="52" t="s">
        <v>102</v>
      </c>
      <c r="C58" s="52"/>
      <c r="D58" s="59">
        <f>D19+D23+D28+D33+D37+D42+D46+D50+D54+D57</f>
        <v>30586</v>
      </c>
      <c r="E58" s="59">
        <f>E19+E23+E28+E33+E37+E42+E46+E50+E54+E57</f>
        <v>43999</v>
      </c>
      <c r="F58" s="59">
        <f>F19+F23+F28+F33+F37+F42+F46+F50+F54+F57</f>
        <v>1042769</v>
      </c>
      <c r="G58" s="59">
        <f t="shared" ref="G58" si="2">G19+G23+G28+G33+G37+G42+G46+G50+G54+G57</f>
        <v>1117547</v>
      </c>
      <c r="H58" s="59">
        <f>H19+H23+H28+H33+H37+H42+H46+H50+H54+H57</f>
        <v>74585</v>
      </c>
      <c r="I58" s="59">
        <f t="shared" ref="I58" si="3">I19+I23+I28+I33+I37+I42+I46+I50+I54+I57</f>
        <v>2160316</v>
      </c>
    </row>
    <row r="59" spans="2:11" x14ac:dyDescent="0.25">
      <c r="B59" s="5"/>
      <c r="C59" s="5"/>
      <c r="D59" s="5"/>
      <c r="E59" s="5"/>
      <c r="F59" s="5"/>
      <c r="G59" s="5"/>
      <c r="H59" s="5"/>
      <c r="I59" s="5"/>
    </row>
    <row r="63" spans="2:11" x14ac:dyDescent="0.25">
      <c r="I63" s="2"/>
    </row>
    <row r="64" spans="2:11" x14ac:dyDescent="0.25">
      <c r="I64" s="2"/>
    </row>
  </sheetData>
  <sheetProtection algorithmName="SHA-512" hashValue="vK0kzxTzi9WASV3dVVg1khzHmTZbIPUIpqCVwxJWiI9rJT4G74BgGDJ+VXZ8PH5grkBw8QDRcfKZmZ461EbJQA==" saltValue="1yUob/fWkyXr8SZJ9GXVvA==" spinCount="100000" sheet="1" objects="1" scenarios="1"/>
  <mergeCells count="19">
    <mergeCell ref="B12:I12"/>
    <mergeCell ref="B13:I13"/>
    <mergeCell ref="I14:I15"/>
    <mergeCell ref="H14:H15"/>
    <mergeCell ref="B58:C58"/>
    <mergeCell ref="F14:G14"/>
    <mergeCell ref="B43:B46"/>
    <mergeCell ref="B47:B50"/>
    <mergeCell ref="B51:B54"/>
    <mergeCell ref="B55:B57"/>
    <mergeCell ref="D14:E14"/>
    <mergeCell ref="C14:C15"/>
    <mergeCell ref="B14:B15"/>
    <mergeCell ref="B16:B19"/>
    <mergeCell ref="B24:B28"/>
    <mergeCell ref="B29:B33"/>
    <mergeCell ref="B34:B37"/>
    <mergeCell ref="B38:B42"/>
    <mergeCell ref="B20:B23"/>
  </mergeCells>
  <pageMargins left="0.7" right="0.7" top="0.75" bottom="0.75" header="0.3" footer="0.3"/>
  <pageSetup paperSize="9" scale="72" fitToWidth="0" orientation="portrait" r:id="rId1"/>
  <colBreaks count="2" manualBreakCount="2">
    <brk id="9" max="58" man="1"/>
    <brk id="10" max="1048575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059F25-636D-4F4D-B973-01611B8D1ACE}">
  <dimension ref="A2:I33"/>
  <sheetViews>
    <sheetView tabSelected="1" topLeftCell="A11" workbookViewId="0">
      <selection activeCell="J20" sqref="J20"/>
    </sheetView>
  </sheetViews>
  <sheetFormatPr baseColWidth="10" defaultRowHeight="15" x14ac:dyDescent="0.25"/>
  <cols>
    <col min="2" max="2" width="25" bestFit="1" customWidth="1"/>
    <col min="3" max="3" width="15.7109375" bestFit="1" customWidth="1"/>
    <col min="4" max="4" width="11.140625" bestFit="1" customWidth="1"/>
  </cols>
  <sheetData>
    <row r="2" spans="1:9" x14ac:dyDescent="0.25">
      <c r="B2" s="5"/>
      <c r="C2" s="5"/>
      <c r="D2" s="5"/>
    </row>
    <row r="3" spans="1:9" ht="21" x14ac:dyDescent="0.25">
      <c r="A3" s="5"/>
      <c r="B3" s="60" t="s">
        <v>119</v>
      </c>
      <c r="C3" s="60"/>
      <c r="D3" s="60"/>
      <c r="F3" s="5"/>
    </row>
    <row r="4" spans="1:9" ht="20.25" x14ac:dyDescent="0.4">
      <c r="A4" s="5"/>
      <c r="B4" s="61" t="s">
        <v>141</v>
      </c>
      <c r="C4" s="61"/>
      <c r="D4" s="61"/>
      <c r="F4" s="5"/>
    </row>
    <row r="5" spans="1:9" ht="39" x14ac:dyDescent="0.25">
      <c r="A5" s="5"/>
      <c r="B5" s="33" t="s">
        <v>115</v>
      </c>
      <c r="C5" s="33" t="s">
        <v>103</v>
      </c>
      <c r="D5" s="33" t="s">
        <v>117</v>
      </c>
      <c r="G5" s="5"/>
      <c r="H5" s="5"/>
      <c r="I5" s="7"/>
    </row>
    <row r="6" spans="1:9" ht="19.5" x14ac:dyDescent="0.4">
      <c r="A6" s="5"/>
      <c r="B6" s="62" t="s">
        <v>88</v>
      </c>
      <c r="C6" s="63">
        <v>35079</v>
      </c>
      <c r="D6" s="64">
        <f>C6/C16</f>
        <v>0.47032245089495206</v>
      </c>
    </row>
    <row r="7" spans="1:9" ht="19.5" x14ac:dyDescent="0.4">
      <c r="A7" s="5"/>
      <c r="B7" s="62" t="s">
        <v>86</v>
      </c>
      <c r="C7" s="63">
        <v>6038</v>
      </c>
      <c r="D7" s="64">
        <f>C7/$C$16</f>
        <v>8.0954615539317556E-2</v>
      </c>
      <c r="E7" s="5"/>
    </row>
    <row r="8" spans="1:9" ht="19.5" x14ac:dyDescent="0.4">
      <c r="A8" s="5"/>
      <c r="B8" s="62" t="s">
        <v>84</v>
      </c>
      <c r="C8" s="63">
        <v>5892</v>
      </c>
      <c r="D8" s="64">
        <f t="shared" ref="D8:D15" si="0">C8/$C$16</f>
        <v>7.8997117382851784E-2</v>
      </c>
    </row>
    <row r="9" spans="1:9" ht="19.5" x14ac:dyDescent="0.4">
      <c r="A9" s="5"/>
      <c r="B9" s="62" t="s">
        <v>53</v>
      </c>
      <c r="C9" s="63">
        <v>5623</v>
      </c>
      <c r="D9" s="64">
        <f t="shared" si="0"/>
        <v>7.5390494067171687E-2</v>
      </c>
      <c r="F9" s="5"/>
    </row>
    <row r="10" spans="1:9" ht="19.5" x14ac:dyDescent="0.4">
      <c r="A10" s="5"/>
      <c r="B10" s="62" t="s">
        <v>97</v>
      </c>
      <c r="C10" s="63">
        <v>5524</v>
      </c>
      <c r="D10" s="64">
        <f t="shared" si="0"/>
        <v>7.4063149426828456E-2</v>
      </c>
    </row>
    <row r="11" spans="1:9" ht="19.5" x14ac:dyDescent="0.4">
      <c r="A11" s="5"/>
      <c r="B11" s="62" t="s">
        <v>82</v>
      </c>
      <c r="C11" s="63">
        <v>4348</v>
      </c>
      <c r="D11" s="64">
        <f t="shared" si="0"/>
        <v>5.8295904002145203E-2</v>
      </c>
    </row>
    <row r="12" spans="1:9" ht="19.5" x14ac:dyDescent="0.4">
      <c r="A12" s="5"/>
      <c r="B12" s="62" t="s">
        <v>85</v>
      </c>
      <c r="C12" s="63">
        <v>4216</v>
      </c>
      <c r="D12" s="64">
        <f t="shared" si="0"/>
        <v>5.6526111148354229E-2</v>
      </c>
    </row>
    <row r="13" spans="1:9" ht="19.5" x14ac:dyDescent="0.4">
      <c r="B13" s="62" t="s">
        <v>81</v>
      </c>
      <c r="C13" s="63">
        <v>3204</v>
      </c>
      <c r="D13" s="64">
        <f t="shared" si="0"/>
        <v>4.2957699269290071E-2</v>
      </c>
    </row>
    <row r="14" spans="1:9" ht="19.5" x14ac:dyDescent="0.4">
      <c r="A14" s="5"/>
      <c r="B14" s="56" t="s">
        <v>83</v>
      </c>
      <c r="C14" s="63">
        <v>2530</v>
      </c>
      <c r="D14" s="64">
        <f t="shared" si="0"/>
        <v>3.3921029697660386E-2</v>
      </c>
    </row>
    <row r="15" spans="1:9" ht="19.5" x14ac:dyDescent="0.4">
      <c r="B15" s="62" t="s">
        <v>87</v>
      </c>
      <c r="C15" s="63">
        <v>2131</v>
      </c>
      <c r="D15" s="64">
        <f t="shared" si="0"/>
        <v>2.8571428571428571E-2</v>
      </c>
    </row>
    <row r="16" spans="1:9" ht="20.25" x14ac:dyDescent="0.25">
      <c r="B16" s="65" t="s">
        <v>107</v>
      </c>
      <c r="C16" s="29">
        <f>SUM(C6:C15)</f>
        <v>74585</v>
      </c>
      <c r="D16" s="66">
        <f>SUM(D6:D15)</f>
        <v>1</v>
      </c>
    </row>
    <row r="20" spans="2:7" ht="21" x14ac:dyDescent="0.4">
      <c r="B20" s="67" t="s">
        <v>118</v>
      </c>
      <c r="C20" s="67"/>
      <c r="D20" s="67"/>
    </row>
    <row r="21" spans="2:7" ht="20.25" x14ac:dyDescent="0.4">
      <c r="B21" s="61" t="s">
        <v>141</v>
      </c>
      <c r="C21" s="61"/>
      <c r="D21" s="61"/>
    </row>
    <row r="22" spans="2:7" ht="39" x14ac:dyDescent="0.25">
      <c r="B22" s="33" t="s">
        <v>115</v>
      </c>
      <c r="C22" s="33" t="s">
        <v>105</v>
      </c>
      <c r="D22" s="33" t="s">
        <v>117</v>
      </c>
      <c r="G22" s="5"/>
    </row>
    <row r="23" spans="2:7" ht="19.5" x14ac:dyDescent="0.4">
      <c r="B23" s="62" t="s">
        <v>88</v>
      </c>
      <c r="C23" s="63">
        <v>794126</v>
      </c>
      <c r="D23" s="64">
        <f>C23/$C$33</f>
        <v>0.36759714782467007</v>
      </c>
    </row>
    <row r="24" spans="2:7" ht="19.5" x14ac:dyDescent="0.4">
      <c r="B24" s="62" t="s">
        <v>81</v>
      </c>
      <c r="C24" s="63">
        <v>237298</v>
      </c>
      <c r="D24" s="64">
        <f t="shared" ref="D24:D32" si="1">C24/$C$33</f>
        <v>0.10984411539793253</v>
      </c>
    </row>
    <row r="25" spans="2:7" ht="19.5" x14ac:dyDescent="0.4">
      <c r="B25" s="62" t="s">
        <v>53</v>
      </c>
      <c r="C25" s="63">
        <v>222055</v>
      </c>
      <c r="D25" s="64">
        <f t="shared" si="1"/>
        <v>0.10278820320730855</v>
      </c>
    </row>
    <row r="26" spans="2:7" ht="19.5" x14ac:dyDescent="0.4">
      <c r="B26" s="62" t="s">
        <v>97</v>
      </c>
      <c r="C26" s="63">
        <v>202040</v>
      </c>
      <c r="D26" s="64">
        <f t="shared" si="1"/>
        <v>9.3523354916595539E-2</v>
      </c>
    </row>
    <row r="27" spans="2:7" ht="19.5" x14ac:dyDescent="0.4">
      <c r="B27" s="62" t="s">
        <v>86</v>
      </c>
      <c r="C27" s="63">
        <v>173600</v>
      </c>
      <c r="D27" s="64">
        <f t="shared" si="1"/>
        <v>8.0358614202737003E-2</v>
      </c>
    </row>
    <row r="28" spans="2:7" ht="19.5" x14ac:dyDescent="0.4">
      <c r="B28" s="62" t="s">
        <v>87</v>
      </c>
      <c r="C28" s="63">
        <v>171469</v>
      </c>
      <c r="D28" s="64">
        <f t="shared" si="1"/>
        <v>7.9372184439683829E-2</v>
      </c>
    </row>
    <row r="29" spans="2:7" ht="19.5" x14ac:dyDescent="0.4">
      <c r="B29" s="62" t="s">
        <v>83</v>
      </c>
      <c r="C29" s="63">
        <v>107762</v>
      </c>
      <c r="D29" s="64">
        <f t="shared" si="1"/>
        <v>4.9882517187300378E-2</v>
      </c>
    </row>
    <row r="30" spans="2:7" ht="19.5" x14ac:dyDescent="0.4">
      <c r="B30" s="62" t="s">
        <v>82</v>
      </c>
      <c r="C30" s="63">
        <v>99046</v>
      </c>
      <c r="D30" s="64">
        <f t="shared" si="1"/>
        <v>4.5847922248411804E-2</v>
      </c>
    </row>
    <row r="31" spans="2:7" ht="19.5" x14ac:dyDescent="0.4">
      <c r="B31" s="56" t="s">
        <v>85</v>
      </c>
      <c r="C31" s="63">
        <v>81771</v>
      </c>
      <c r="D31" s="64">
        <f t="shared" si="1"/>
        <v>3.7851406923801886E-2</v>
      </c>
    </row>
    <row r="32" spans="2:7" ht="19.5" x14ac:dyDescent="0.4">
      <c r="B32" s="62" t="s">
        <v>84</v>
      </c>
      <c r="C32" s="63">
        <v>71149</v>
      </c>
      <c r="D32" s="64">
        <f t="shared" si="1"/>
        <v>3.2934533651558386E-2</v>
      </c>
    </row>
    <row r="33" spans="2:4" ht="20.25" x14ac:dyDescent="0.25">
      <c r="B33" s="65" t="s">
        <v>107</v>
      </c>
      <c r="C33" s="29">
        <f>SUM(C23:C32)</f>
        <v>2160316</v>
      </c>
      <c r="D33" s="66">
        <v>1</v>
      </c>
    </row>
  </sheetData>
  <sheetProtection algorithmName="SHA-512" hashValue="nI7I3jUFX9kolE0Tm1x1uPl3ZE3eEjBqgAjAlkK4AoJxLDJlfyvrklZIH+XiQz/dBcQiM5AIA1gY/QwVDxVCoA==" saltValue="hx+ENb2fQFJv+NxEGP6ZUQ==" spinCount="100000" sheet="1" objects="1" scenarios="1"/>
  <mergeCells count="4">
    <mergeCell ref="B3:D3"/>
    <mergeCell ref="B20:D20"/>
    <mergeCell ref="B4:D4"/>
    <mergeCell ref="B21:D2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1</vt:i4>
      </vt:variant>
    </vt:vector>
  </HeadingPairs>
  <TitlesOfParts>
    <vt:vector size="11" baseType="lpstr">
      <vt:lpstr>Resumen General</vt:lpstr>
      <vt:lpstr>Gestión de Acogida</vt:lpstr>
      <vt:lpstr>Gestión Educación, Cultura y Re</vt:lpstr>
      <vt:lpstr>Gestión de Salud</vt:lpstr>
      <vt:lpstr> Gestión Económica </vt:lpstr>
      <vt:lpstr>Gestión Legal</vt:lpstr>
      <vt:lpstr>Gestión Social</vt:lpstr>
      <vt:lpstr>Coh.Terr y Género</vt:lpstr>
      <vt:lpstr>Coh. Terr y Gener</vt:lpstr>
      <vt:lpstr>Data Gráficos</vt:lpstr>
      <vt:lpstr>'Coh.Terr y Género'!Área_de_impresión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Orlando Beato</dc:creator>
  <cp:lastModifiedBy>José Enrique Jiménez</cp:lastModifiedBy>
  <cp:lastPrinted>2026-01-16T13:33:03Z</cp:lastPrinted>
  <dcterms:created xsi:type="dcterms:W3CDTF">2023-04-19T16:05:50Z</dcterms:created>
  <dcterms:modified xsi:type="dcterms:W3CDTF">2026-04-14T13:49:54Z</dcterms:modified>
</cp:coreProperties>
</file>